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S:\Sdílené dokumenty\VEŘEJNÉ ZAKÁZKY\ZADÁVACÍ DOKUMENTACE\II_205_silniční_obchvat_Veselov\03_výkaz_výměr\"/>
    </mc:Choice>
  </mc:AlternateContent>
  <bookViews>
    <workbookView xWindow="240" yWindow="120" windowWidth="14940" windowHeight="9225"/>
  </bookViews>
  <sheets>
    <sheet name="Souhrn" sheetId="1" r:id="rId1"/>
    <sheet name="0 - část00" sheetId="2" r:id="rId2"/>
    <sheet name="1 - SO001" sheetId="3" r:id="rId3"/>
    <sheet name="2 - SO101" sheetId="4" r:id="rId4"/>
    <sheet name="3 - SO102" sheetId="5" r:id="rId5"/>
    <sheet name="4 - SO103" sheetId="6" r:id="rId6"/>
    <sheet name="5 - SO131" sheetId="7" r:id="rId7"/>
    <sheet name="6 - SO132" sheetId="8" r:id="rId8"/>
    <sheet name="7 - SO133" sheetId="9" r:id="rId9"/>
    <sheet name="8 - SO151" sheetId="10" r:id="rId10"/>
    <sheet name="9 - SO191" sheetId="11" r:id="rId11"/>
    <sheet name="10 - SO192" sheetId="12" r:id="rId12"/>
    <sheet name="11 - SO201" sheetId="13" r:id="rId13"/>
    <sheet name="12 - SO301" sheetId="14" r:id="rId14"/>
    <sheet name="13 - SO302" sheetId="15" r:id="rId15"/>
    <sheet name="14 - SO801" sheetId="16" r:id="rId16"/>
    <sheet name="15 - SO101" sheetId="17" r:id="rId17"/>
    <sheet name="16 - SO191" sheetId="18" r:id="rId18"/>
  </sheets>
  <definedNames>
    <definedName name="_xlnm.Print_Area" localSheetId="0">Souhrn!$A$1:$G$42</definedName>
    <definedName name="_xlnm.Print_Titles" localSheetId="0">Souhrn!$17:$19</definedName>
    <definedName name="_xlnm.Print_Area" localSheetId="1">'0 - část00'!$A$1:$M$107</definedName>
    <definedName name="_xlnm.Print_Titles" localSheetId="1">'0 - část00'!$23:$25</definedName>
    <definedName name="_xlnm.Print_Area" localSheetId="2">'1 - SO001'!$A$1:$M$211</definedName>
    <definedName name="_xlnm.Print_Titles" localSheetId="2">'1 - SO001'!$24:$26</definedName>
    <definedName name="_xlnm.Print_Area" localSheetId="3">'2 - SO101'!$A$1:$M$307</definedName>
    <definedName name="_xlnm.Print_Titles" localSheetId="3">'2 - SO101'!$28:$30</definedName>
    <definedName name="_xlnm.Print_Area" localSheetId="4">'3 - SO102'!$A$1:$M$268</definedName>
    <definedName name="_xlnm.Print_Titles" localSheetId="4">'3 - SO102'!$27:$29</definedName>
    <definedName name="_xlnm.Print_Area" localSheetId="5">'4 - SO103'!$A$1:$M$222</definedName>
    <definedName name="_xlnm.Print_Titles" localSheetId="5">'4 - SO103'!$28:$30</definedName>
    <definedName name="_xlnm.Print_Area" localSheetId="6">'5 - SO131'!$A$1:$M$109</definedName>
    <definedName name="_xlnm.Print_Titles" localSheetId="6">'5 - SO131'!$26:$28</definedName>
    <definedName name="_xlnm.Print_Area" localSheetId="7">'6 - SO132'!$A$1:$M$124</definedName>
    <definedName name="_xlnm.Print_Titles" localSheetId="7">'6 - SO132'!$26:$28</definedName>
    <definedName name="_xlnm.Print_Area" localSheetId="8">'7 - SO133'!$A$1:$M$109</definedName>
    <definedName name="_xlnm.Print_Titles" localSheetId="8">'7 - SO133'!$26:$28</definedName>
    <definedName name="_xlnm.Print_Area" localSheetId="9">'8 - SO151'!$A$1:$M$273</definedName>
    <definedName name="_xlnm.Print_Titles" localSheetId="9">'8 - SO151'!$27:$29</definedName>
    <definedName name="_xlnm.Print_Area" localSheetId="10">'9 - SO191'!$A$1:$M$48</definedName>
    <definedName name="_xlnm.Print_Titles" localSheetId="10">'9 - SO191'!$22:$24</definedName>
    <definedName name="_xlnm.Print_Area" localSheetId="11">'10 - SO192'!$A$1:$M$108</definedName>
    <definedName name="_xlnm.Print_Titles" localSheetId="11">'10 - SO192'!$22:$24</definedName>
    <definedName name="_xlnm.Print_Area" localSheetId="12">'11 - SO201'!$A$1:$M$321</definedName>
    <definedName name="_xlnm.Print_Titles" localSheetId="12">'11 - SO201'!$29:$31</definedName>
    <definedName name="_xlnm.Print_Area" localSheetId="13">'12 - SO301'!$A$1:$M$154</definedName>
    <definedName name="_xlnm.Print_Titles" localSheetId="13">'12 - SO301'!$26:$28</definedName>
    <definedName name="_xlnm.Print_Area" localSheetId="14">'13 - SO302'!$A$1:$M$170</definedName>
    <definedName name="_xlnm.Print_Titles" localSheetId="14">'13 - SO302'!$25:$27</definedName>
    <definedName name="_xlnm.Print_Area" localSheetId="15">'14 - SO801'!$A$1:$M$88</definedName>
    <definedName name="_xlnm.Print_Titles" localSheetId="15">'14 - SO801'!$22:$24</definedName>
    <definedName name="_xlnm.Print_Area" localSheetId="16">'15 - SO101'!$A$1:$M$375</definedName>
    <definedName name="_xlnm.Print_Titles" localSheetId="16">'15 - SO101'!$30:$32</definedName>
    <definedName name="_xlnm.Print_Area" localSheetId="17">'16 - SO191'!$A$1:$M$48</definedName>
    <definedName name="_xlnm.Print_Titles" localSheetId="17">'16 - SO191'!$22:$24</definedName>
  </definedNames>
  <calcPr/>
</workbook>
</file>

<file path=xl/calcChain.xml><?xml version="1.0" encoding="utf-8"?>
<calcChain xmlns="http://schemas.openxmlformats.org/spreadsheetml/2006/main">
  <c i="18" l="1" r="R26"/>
  <c r="R31"/>
  <c r="Q26"/>
  <c r="Q31"/>
  <c r="I26"/>
  <c r="J26"/>
  <c r="H31"/>
  <c r="A13"/>
  <c i="17" r="R353"/>
  <c r="I353"/>
  <c r="Q353"/>
  <c r="R348"/>
  <c r="I348"/>
  <c r="Q348"/>
  <c r="R343"/>
  <c r="I343"/>
  <c r="Q343"/>
  <c r="R338"/>
  <c r="I338"/>
  <c r="Q338"/>
  <c r="R333"/>
  <c r="I333"/>
  <c r="J333"/>
  <c r="L333"/>
  <c r="R328"/>
  <c r="I328"/>
  <c r="J328"/>
  <c r="L328"/>
  <c r="R323"/>
  <c r="I323"/>
  <c r="J323"/>
  <c r="L323"/>
  <c r="R318"/>
  <c r="I318"/>
  <c r="Q318"/>
  <c r="R313"/>
  <c r="R358"/>
  <c r="I313"/>
  <c r="Q313"/>
  <c r="R305"/>
  <c r="I305"/>
  <c r="Q305"/>
  <c r="R300"/>
  <c r="R310"/>
  <c r="I300"/>
  <c r="Q300"/>
  <c r="Q310"/>
  <c r="R292"/>
  <c r="R297"/>
  <c r="I292"/>
  <c r="Q292"/>
  <c r="Q297"/>
  <c r="R284"/>
  <c r="I284"/>
  <c r="Q284"/>
  <c r="R279"/>
  <c r="I279"/>
  <c r="Q279"/>
  <c r="R274"/>
  <c r="I274"/>
  <c r="Q274"/>
  <c r="R269"/>
  <c r="I269"/>
  <c r="Q269"/>
  <c r="R264"/>
  <c r="I264"/>
  <c r="Q264"/>
  <c r="R259"/>
  <c r="I259"/>
  <c r="Q259"/>
  <c r="R254"/>
  <c r="I254"/>
  <c r="Q254"/>
  <c r="R249"/>
  <c r="I249"/>
  <c r="Q249"/>
  <c r="R244"/>
  <c r="I244"/>
  <c r="Q244"/>
  <c r="R239"/>
  <c r="I239"/>
  <c r="Q239"/>
  <c r="R234"/>
  <c r="I234"/>
  <c r="Q234"/>
  <c r="R229"/>
  <c r="I229"/>
  <c r="Q229"/>
  <c r="R224"/>
  <c r="R289"/>
  <c r="I224"/>
  <c r="Q224"/>
  <c r="Q289"/>
  <c r="R216"/>
  <c r="I216"/>
  <c r="Q216"/>
  <c r="R211"/>
  <c r="I211"/>
  <c r="Q211"/>
  <c r="R206"/>
  <c r="I206"/>
  <c r="Q206"/>
  <c r="R201"/>
  <c r="I201"/>
  <c r="Q201"/>
  <c r="R196"/>
  <c r="I196"/>
  <c r="Q196"/>
  <c r="R191"/>
  <c r="I191"/>
  <c r="Q191"/>
  <c r="R186"/>
  <c r="R221"/>
  <c r="I186"/>
  <c r="Q186"/>
  <c r="Q221"/>
  <c r="R178"/>
  <c r="I178"/>
  <c r="Q178"/>
  <c r="R173"/>
  <c r="R183"/>
  <c r="I173"/>
  <c r="Q173"/>
  <c r="Q183"/>
  <c r="R165"/>
  <c r="I165"/>
  <c r="Q165"/>
  <c r="R160"/>
  <c r="R170"/>
  <c r="I160"/>
  <c r="Q160"/>
  <c r="Q170"/>
  <c r="R152"/>
  <c r="I152"/>
  <c r="Q152"/>
  <c r="R147"/>
  <c r="I147"/>
  <c r="Q147"/>
  <c r="R142"/>
  <c r="I142"/>
  <c r="Q142"/>
  <c r="R137"/>
  <c r="I137"/>
  <c r="Q137"/>
  <c r="R132"/>
  <c r="I132"/>
  <c r="Q132"/>
  <c r="R127"/>
  <c r="I127"/>
  <c r="Q127"/>
  <c r="R122"/>
  <c r="I122"/>
  <c r="Q122"/>
  <c r="R117"/>
  <c r="I117"/>
  <c r="Q117"/>
  <c r="R112"/>
  <c r="I112"/>
  <c r="Q112"/>
  <c r="R107"/>
  <c r="I107"/>
  <c r="Q107"/>
  <c r="R102"/>
  <c r="I102"/>
  <c r="Q102"/>
  <c r="R97"/>
  <c r="I97"/>
  <c r="Q97"/>
  <c r="R92"/>
  <c r="I92"/>
  <c r="Q92"/>
  <c r="R87"/>
  <c r="I87"/>
  <c r="Q87"/>
  <c r="R82"/>
  <c r="I82"/>
  <c r="Q82"/>
  <c r="R77"/>
  <c r="I77"/>
  <c r="Q77"/>
  <c r="R72"/>
  <c r="I72"/>
  <c r="Q72"/>
  <c r="R67"/>
  <c r="I67"/>
  <c r="Q67"/>
  <c r="R62"/>
  <c r="I62"/>
  <c r="Q62"/>
  <c r="R57"/>
  <c r="R157"/>
  <c r="I57"/>
  <c r="Q57"/>
  <c r="Q157"/>
  <c r="R49"/>
  <c r="I49"/>
  <c r="Q49"/>
  <c r="R44"/>
  <c r="I44"/>
  <c r="Q44"/>
  <c r="R39"/>
  <c r="I39"/>
  <c r="Q39"/>
  <c r="R34"/>
  <c r="R54"/>
  <c r="I34"/>
  <c r="Q34"/>
  <c r="Q54"/>
  <c r="A13"/>
  <c i="16" r="R66"/>
  <c r="I66"/>
  <c r="Q66"/>
  <c r="R61"/>
  <c r="I61"/>
  <c r="J61"/>
  <c r="L61"/>
  <c r="R56"/>
  <c r="I56"/>
  <c r="Q56"/>
  <c r="R51"/>
  <c r="I51"/>
  <c r="Q51"/>
  <c r="R46"/>
  <c r="I46"/>
  <c r="Q46"/>
  <c r="R41"/>
  <c r="I41"/>
  <c r="Q41"/>
  <c r="R36"/>
  <c r="I36"/>
  <c r="Q36"/>
  <c r="R31"/>
  <c r="I31"/>
  <c r="Q31"/>
  <c r="R26"/>
  <c r="R71"/>
  <c r="I26"/>
  <c r="Q26"/>
  <c r="A13"/>
  <c i="15" r="R148"/>
  <c r="Q148"/>
  <c r="I148"/>
  <c r="J148"/>
  <c r="L148"/>
  <c r="R143"/>
  <c r="I143"/>
  <c r="Q143"/>
  <c r="R138"/>
  <c r="I138"/>
  <c r="Q138"/>
  <c r="R133"/>
  <c r="I133"/>
  <c r="Q133"/>
  <c r="R128"/>
  <c r="I128"/>
  <c r="Q128"/>
  <c r="R123"/>
  <c r="I123"/>
  <c r="Q123"/>
  <c r="R118"/>
  <c r="I118"/>
  <c r="Q118"/>
  <c r="R113"/>
  <c r="I113"/>
  <c r="Q113"/>
  <c r="R108"/>
  <c r="I108"/>
  <c r="Q108"/>
  <c r="R103"/>
  <c r="I103"/>
  <c r="Q103"/>
  <c r="R98"/>
  <c r="I98"/>
  <c r="Q98"/>
  <c r="R93"/>
  <c r="I93"/>
  <c r="Q93"/>
  <c r="R88"/>
  <c r="I88"/>
  <c r="Q88"/>
  <c r="R83"/>
  <c r="I83"/>
  <c r="Q83"/>
  <c r="R78"/>
  <c r="I78"/>
  <c r="Q78"/>
  <c r="R73"/>
  <c r="R153"/>
  <c r="I73"/>
  <c r="Q73"/>
  <c r="Q153"/>
  <c r="R65"/>
  <c r="R70"/>
  <c r="I65"/>
  <c r="Q65"/>
  <c r="Q70"/>
  <c r="R57"/>
  <c r="I57"/>
  <c r="J57"/>
  <c r="L57"/>
  <c r="R52"/>
  <c r="I52"/>
  <c r="Q52"/>
  <c r="R47"/>
  <c r="I47"/>
  <c r="Q47"/>
  <c r="R42"/>
  <c r="R62"/>
  <c r="I42"/>
  <c r="Q42"/>
  <c r="R34"/>
  <c r="I34"/>
  <c r="Q34"/>
  <c r="R29"/>
  <c r="R39"/>
  <c r="I29"/>
  <c r="J29"/>
  <c r="A13"/>
  <c i="14" r="R132"/>
  <c r="R137"/>
  <c r="I132"/>
  <c r="Q132"/>
  <c r="Q137"/>
  <c r="R124"/>
  <c r="I124"/>
  <c r="Q124"/>
  <c r="R119"/>
  <c r="I119"/>
  <c r="J119"/>
  <c r="L119"/>
  <c r="R114"/>
  <c r="I114"/>
  <c r="J114"/>
  <c r="L114"/>
  <c r="R109"/>
  <c r="I109"/>
  <c r="J109"/>
  <c r="L109"/>
  <c r="R104"/>
  <c r="I104"/>
  <c r="Q104"/>
  <c r="R99"/>
  <c r="I99"/>
  <c r="Q99"/>
  <c r="R94"/>
  <c r="I94"/>
  <c r="Q94"/>
  <c r="R89"/>
  <c r="I89"/>
  <c r="J89"/>
  <c r="L89"/>
  <c r="R84"/>
  <c r="I84"/>
  <c r="Q84"/>
  <c r="R79"/>
  <c r="I79"/>
  <c r="Q79"/>
  <c r="R74"/>
  <c r="R129"/>
  <c r="I74"/>
  <c r="J74"/>
  <c r="R66"/>
  <c r="R71"/>
  <c r="I66"/>
  <c r="Q66"/>
  <c r="Q71"/>
  <c r="R58"/>
  <c r="I58"/>
  <c r="J58"/>
  <c r="L58"/>
  <c r="R53"/>
  <c r="I53"/>
  <c r="Q53"/>
  <c r="R48"/>
  <c r="I48"/>
  <c r="J48"/>
  <c r="L48"/>
  <c r="R43"/>
  <c r="R63"/>
  <c r="I43"/>
  <c r="Q43"/>
  <c r="R35"/>
  <c r="I35"/>
  <c r="Q35"/>
  <c r="R30"/>
  <c r="R40"/>
  <c r="I30"/>
  <c r="J30"/>
  <c r="A13"/>
  <c i="13" r="R299"/>
  <c r="I299"/>
  <c r="Q299"/>
  <c r="R294"/>
  <c r="I294"/>
  <c r="Q294"/>
  <c r="R289"/>
  <c r="I289"/>
  <c r="Q289"/>
  <c r="R284"/>
  <c r="I284"/>
  <c r="Q284"/>
  <c r="R279"/>
  <c r="R304"/>
  <c r="I279"/>
  <c r="Q279"/>
  <c r="Q304"/>
  <c r="R271"/>
  <c r="R276"/>
  <c r="I271"/>
  <c r="Q271"/>
  <c r="Q276"/>
  <c r="R263"/>
  <c r="I263"/>
  <c r="Q263"/>
  <c r="R258"/>
  <c r="I258"/>
  <c r="Q258"/>
  <c r="R253"/>
  <c r="I253"/>
  <c r="J253"/>
  <c r="L253"/>
  <c r="R248"/>
  <c r="I248"/>
  <c r="Q248"/>
  <c r="R243"/>
  <c r="R268"/>
  <c r="I243"/>
  <c r="Q243"/>
  <c r="R235"/>
  <c r="I235"/>
  <c r="Q235"/>
  <c r="R230"/>
  <c r="I230"/>
  <c r="Q230"/>
  <c r="R225"/>
  <c r="I225"/>
  <c r="Q225"/>
  <c r="R220"/>
  <c r="I220"/>
  <c r="Q220"/>
  <c r="R215"/>
  <c r="I215"/>
  <c r="Q215"/>
  <c r="R210"/>
  <c r="I210"/>
  <c r="J210"/>
  <c r="L210"/>
  <c r="R205"/>
  <c r="I205"/>
  <c r="Q205"/>
  <c r="R200"/>
  <c r="I200"/>
  <c r="Q200"/>
  <c r="R195"/>
  <c r="R240"/>
  <c r="I195"/>
  <c r="Q195"/>
  <c r="R187"/>
  <c r="I187"/>
  <c r="Q187"/>
  <c r="R182"/>
  <c r="I182"/>
  <c r="Q182"/>
  <c r="R177"/>
  <c r="I177"/>
  <c r="Q177"/>
  <c r="R172"/>
  <c r="I172"/>
  <c r="Q172"/>
  <c r="R167"/>
  <c r="R192"/>
  <c r="I167"/>
  <c r="Q167"/>
  <c r="Q192"/>
  <c r="R159"/>
  <c r="I159"/>
  <c r="Q159"/>
  <c r="R154"/>
  <c r="I154"/>
  <c r="Q154"/>
  <c r="R149"/>
  <c r="I149"/>
  <c r="Q149"/>
  <c r="R144"/>
  <c r="I144"/>
  <c r="J144"/>
  <c r="L144"/>
  <c r="R139"/>
  <c r="I139"/>
  <c r="Q139"/>
  <c r="R134"/>
  <c r="I134"/>
  <c r="Q134"/>
  <c r="R129"/>
  <c r="I129"/>
  <c r="Q129"/>
  <c r="R124"/>
  <c r="I124"/>
  <c r="Q124"/>
  <c r="R119"/>
  <c r="I119"/>
  <c r="Q119"/>
  <c r="R114"/>
  <c r="I114"/>
  <c r="Q114"/>
  <c r="R109"/>
  <c r="R164"/>
  <c r="I109"/>
  <c r="J109"/>
  <c r="R101"/>
  <c r="I101"/>
  <c r="Q101"/>
  <c r="R96"/>
  <c r="I96"/>
  <c r="Q96"/>
  <c r="R91"/>
  <c r="I91"/>
  <c r="Q91"/>
  <c r="R86"/>
  <c r="I86"/>
  <c r="Q86"/>
  <c r="R81"/>
  <c r="I81"/>
  <c r="Q81"/>
  <c r="R76"/>
  <c r="I76"/>
  <c r="Q76"/>
  <c r="R71"/>
  <c r="I71"/>
  <c r="Q71"/>
  <c r="R66"/>
  <c r="I66"/>
  <c r="Q66"/>
  <c r="R61"/>
  <c r="I61"/>
  <c r="Q61"/>
  <c r="R56"/>
  <c r="I56"/>
  <c r="Q56"/>
  <c r="R51"/>
  <c r="R106"/>
  <c r="I51"/>
  <c r="Q51"/>
  <c r="Q106"/>
  <c r="R43"/>
  <c r="I43"/>
  <c r="Q43"/>
  <c r="R38"/>
  <c r="I38"/>
  <c r="Q38"/>
  <c r="R33"/>
  <c r="R48"/>
  <c r="I33"/>
  <c r="Q33"/>
  <c r="Q48"/>
  <c r="A13"/>
  <c i="12" r="R86"/>
  <c r="I86"/>
  <c r="Q86"/>
  <c r="R81"/>
  <c r="I81"/>
  <c r="Q81"/>
  <c r="R76"/>
  <c r="I76"/>
  <c r="Q76"/>
  <c r="R71"/>
  <c r="I71"/>
  <c r="Q71"/>
  <c r="R66"/>
  <c r="I66"/>
  <c r="Q66"/>
  <c r="R61"/>
  <c r="I61"/>
  <c r="Q61"/>
  <c r="R56"/>
  <c r="I56"/>
  <c r="Q56"/>
  <c r="R51"/>
  <c r="I51"/>
  <c r="Q51"/>
  <c r="R46"/>
  <c r="I46"/>
  <c r="Q46"/>
  <c r="R41"/>
  <c r="I41"/>
  <c r="Q41"/>
  <c r="R36"/>
  <c r="I36"/>
  <c r="Q36"/>
  <c r="R31"/>
  <c r="I31"/>
  <c r="Q31"/>
  <c r="R26"/>
  <c r="R91"/>
  <c r="I26"/>
  <c r="Q26"/>
  <c r="Q91"/>
  <c r="A13"/>
  <c i="11" r="R26"/>
  <c r="R31"/>
  <c r="I26"/>
  <c r="Q26"/>
  <c r="Q31"/>
  <c r="A13"/>
  <c i="10" r="R251"/>
  <c r="I251"/>
  <c r="Q251"/>
  <c r="R246"/>
  <c r="I246"/>
  <c r="Q246"/>
  <c r="R241"/>
  <c r="I241"/>
  <c r="Q241"/>
  <c r="R236"/>
  <c r="R256"/>
  <c r="I236"/>
  <c r="Q236"/>
  <c r="Q256"/>
  <c r="R228"/>
  <c r="I228"/>
  <c r="Q228"/>
  <c r="R223"/>
  <c r="I223"/>
  <c r="Q223"/>
  <c r="R218"/>
  <c r="I218"/>
  <c r="Q218"/>
  <c r="R213"/>
  <c r="I213"/>
  <c r="Q213"/>
  <c r="R208"/>
  <c r="I208"/>
  <c r="Q208"/>
  <c r="R203"/>
  <c r="I203"/>
  <c r="Q203"/>
  <c r="R198"/>
  <c r="I198"/>
  <c r="Q198"/>
  <c r="R193"/>
  <c r="I193"/>
  <c r="Q193"/>
  <c r="R188"/>
  <c r="I188"/>
  <c r="Q188"/>
  <c r="R183"/>
  <c r="R233"/>
  <c r="I183"/>
  <c r="Q183"/>
  <c r="Q233"/>
  <c r="R175"/>
  <c r="I175"/>
  <c r="Q175"/>
  <c r="R170"/>
  <c r="I170"/>
  <c r="Q170"/>
  <c r="R165"/>
  <c r="I165"/>
  <c r="Q165"/>
  <c r="R160"/>
  <c r="R180"/>
  <c r="I160"/>
  <c r="Q160"/>
  <c r="Q180"/>
  <c r="R152"/>
  <c r="I152"/>
  <c r="Q152"/>
  <c r="R147"/>
  <c r="I147"/>
  <c r="Q147"/>
  <c r="R142"/>
  <c r="R157"/>
  <c r="I142"/>
  <c r="Q142"/>
  <c r="Q157"/>
  <c r="R134"/>
  <c r="I134"/>
  <c r="Q134"/>
  <c r="R129"/>
  <c r="I129"/>
  <c r="Q129"/>
  <c r="R124"/>
  <c r="I124"/>
  <c r="Q124"/>
  <c r="R119"/>
  <c r="I119"/>
  <c r="Q119"/>
  <c r="R114"/>
  <c r="I114"/>
  <c r="Q114"/>
  <c r="R109"/>
  <c r="I109"/>
  <c r="Q109"/>
  <c r="R104"/>
  <c r="I104"/>
  <c r="Q104"/>
  <c r="R99"/>
  <c r="I99"/>
  <c r="Q99"/>
  <c r="R94"/>
  <c r="I94"/>
  <c r="Q94"/>
  <c r="R89"/>
  <c r="I89"/>
  <c r="Q89"/>
  <c r="R84"/>
  <c r="I84"/>
  <c r="Q84"/>
  <c r="R79"/>
  <c r="I79"/>
  <c r="Q79"/>
  <c r="R74"/>
  <c r="I74"/>
  <c r="Q74"/>
  <c r="R69"/>
  <c r="I69"/>
  <c r="Q69"/>
  <c r="R64"/>
  <c r="I64"/>
  <c r="Q64"/>
  <c r="R59"/>
  <c r="I59"/>
  <c r="Q59"/>
  <c r="R54"/>
  <c r="I54"/>
  <c r="Q54"/>
  <c r="R49"/>
  <c r="R139"/>
  <c r="I49"/>
  <c r="Q49"/>
  <c r="Q139"/>
  <c r="R41"/>
  <c r="I41"/>
  <c r="Q41"/>
  <c r="R36"/>
  <c r="I36"/>
  <c r="Q36"/>
  <c r="R31"/>
  <c r="R46"/>
  <c r="I31"/>
  <c r="Q31"/>
  <c r="Q46"/>
  <c r="A13"/>
  <c i="9" r="R87"/>
  <c r="R92"/>
  <c r="I87"/>
  <c r="J87"/>
  <c r="H93"/>
  <c r="K24"/>
  <c r="R79"/>
  <c r="I79"/>
  <c r="J79"/>
  <c r="L79"/>
  <c r="R74"/>
  <c r="I74"/>
  <c r="Q74"/>
  <c r="R69"/>
  <c r="I69"/>
  <c r="J69"/>
  <c r="L69"/>
  <c r="R64"/>
  <c r="R84"/>
  <c r="J64"/>
  <c r="I64"/>
  <c r="Q64"/>
  <c r="R56"/>
  <c r="R61"/>
  <c r="I56"/>
  <c r="Q56"/>
  <c r="Q61"/>
  <c r="R48"/>
  <c r="I48"/>
  <c r="Q48"/>
  <c r="R43"/>
  <c r="I43"/>
  <c r="Q43"/>
  <c r="R38"/>
  <c r="R53"/>
  <c r="I38"/>
  <c r="Q38"/>
  <c r="Q53"/>
  <c r="R30"/>
  <c r="R35"/>
  <c r="I30"/>
  <c r="Q30"/>
  <c r="Q35"/>
  <c r="A13"/>
  <c i="8" r="R102"/>
  <c r="R107"/>
  <c r="I102"/>
  <c r="Q102"/>
  <c r="Q107"/>
  <c r="R94"/>
  <c r="I94"/>
  <c r="J94"/>
  <c r="L94"/>
  <c r="R89"/>
  <c r="I89"/>
  <c r="J89"/>
  <c r="L89"/>
  <c r="R84"/>
  <c r="I84"/>
  <c r="Q84"/>
  <c r="R79"/>
  <c r="I79"/>
  <c r="Q79"/>
  <c r="R74"/>
  <c r="I74"/>
  <c r="Q74"/>
  <c r="R69"/>
  <c r="R99"/>
  <c r="I69"/>
  <c r="Q69"/>
  <c r="R61"/>
  <c r="R66"/>
  <c r="I61"/>
  <c r="J61"/>
  <c r="H67"/>
  <c r="K22"/>
  <c r="R53"/>
  <c r="I53"/>
  <c r="Q53"/>
  <c r="R48"/>
  <c r="I48"/>
  <c r="J48"/>
  <c r="L48"/>
  <c r="R43"/>
  <c r="I43"/>
  <c r="Q43"/>
  <c r="R38"/>
  <c r="R58"/>
  <c r="I38"/>
  <c r="J38"/>
  <c r="L38"/>
  <c r="R30"/>
  <c r="R35"/>
  <c r="I30"/>
  <c r="Q30"/>
  <c r="Q35"/>
  <c r="A13"/>
  <c i="7" r="R87"/>
  <c r="R92"/>
  <c r="I87"/>
  <c r="J87"/>
  <c r="H93"/>
  <c r="K24"/>
  <c r="R79"/>
  <c r="I79"/>
  <c r="J79"/>
  <c r="L79"/>
  <c r="R74"/>
  <c r="I74"/>
  <c r="J74"/>
  <c r="L74"/>
  <c r="R69"/>
  <c r="I69"/>
  <c r="Q69"/>
  <c r="R64"/>
  <c r="R84"/>
  <c r="I64"/>
  <c r="J64"/>
  <c r="R56"/>
  <c r="R61"/>
  <c r="I56"/>
  <c r="Q56"/>
  <c r="Q61"/>
  <c r="R48"/>
  <c r="I48"/>
  <c r="J48"/>
  <c r="L48"/>
  <c r="R43"/>
  <c r="I43"/>
  <c r="Q43"/>
  <c r="R38"/>
  <c r="R53"/>
  <c r="I38"/>
  <c r="Q38"/>
  <c r="R30"/>
  <c r="R35"/>
  <c r="I30"/>
  <c r="Q30"/>
  <c r="Q35"/>
  <c r="A13"/>
  <c i="6" r="R200"/>
  <c r="I200"/>
  <c r="J200"/>
  <c r="L200"/>
  <c r="R195"/>
  <c r="I195"/>
  <c r="J195"/>
  <c r="L195"/>
  <c r="R190"/>
  <c r="R205"/>
  <c r="I190"/>
  <c r="J190"/>
  <c r="H206"/>
  <c r="K26"/>
  <c r="R182"/>
  <c r="I182"/>
  <c r="J182"/>
  <c r="L182"/>
  <c r="R177"/>
  <c r="R187"/>
  <c r="I177"/>
  <c r="J177"/>
  <c r="H188"/>
  <c r="K25"/>
  <c r="R169"/>
  <c r="I169"/>
  <c r="Q169"/>
  <c r="R164"/>
  <c r="I164"/>
  <c r="Q164"/>
  <c r="R159"/>
  <c r="I159"/>
  <c r="Q159"/>
  <c r="R154"/>
  <c r="I154"/>
  <c r="J154"/>
  <c r="L154"/>
  <c r="R149"/>
  <c r="I149"/>
  <c r="J149"/>
  <c r="L149"/>
  <c r="R144"/>
  <c r="I144"/>
  <c r="Q144"/>
  <c r="R139"/>
  <c r="I139"/>
  <c r="J139"/>
  <c r="L139"/>
  <c r="R134"/>
  <c r="I134"/>
  <c r="Q134"/>
  <c r="R129"/>
  <c r="I129"/>
  <c r="J129"/>
  <c r="L129"/>
  <c r="R124"/>
  <c r="R174"/>
  <c r="I124"/>
  <c r="Q124"/>
  <c r="R116"/>
  <c r="R121"/>
  <c r="I116"/>
  <c r="Q116"/>
  <c r="Q121"/>
  <c r="R108"/>
  <c r="I108"/>
  <c r="J108"/>
  <c r="L108"/>
  <c r="R103"/>
  <c r="R113"/>
  <c r="I103"/>
  <c r="Q103"/>
  <c r="R95"/>
  <c r="I95"/>
  <c r="J95"/>
  <c r="L95"/>
  <c r="R90"/>
  <c r="Q90"/>
  <c r="I90"/>
  <c r="J90"/>
  <c r="L90"/>
  <c r="R85"/>
  <c r="I85"/>
  <c r="Q85"/>
  <c r="R80"/>
  <c r="I80"/>
  <c r="J80"/>
  <c r="L80"/>
  <c r="R75"/>
  <c r="I75"/>
  <c r="Q75"/>
  <c r="R70"/>
  <c r="I70"/>
  <c r="Q70"/>
  <c r="R65"/>
  <c r="I65"/>
  <c r="J65"/>
  <c r="L65"/>
  <c r="R60"/>
  <c r="I60"/>
  <c r="J60"/>
  <c r="L60"/>
  <c r="R55"/>
  <c r="I55"/>
  <c r="J55"/>
  <c r="L55"/>
  <c r="R50"/>
  <c r="I50"/>
  <c r="J50"/>
  <c r="L50"/>
  <c r="R45"/>
  <c r="I45"/>
  <c r="J45"/>
  <c r="L45"/>
  <c r="R40"/>
  <c r="R100"/>
  <c r="I40"/>
  <c r="Q40"/>
  <c r="R32"/>
  <c r="R37"/>
  <c r="I32"/>
  <c r="J32"/>
  <c r="H37"/>
  <c r="A13"/>
  <c i="5" r="R246"/>
  <c r="I246"/>
  <c r="J246"/>
  <c r="L246"/>
  <c r="R241"/>
  <c r="I241"/>
  <c r="Q241"/>
  <c r="R236"/>
  <c r="I236"/>
  <c r="Q236"/>
  <c r="R231"/>
  <c r="R251"/>
  <c r="I231"/>
  <c r="J231"/>
  <c r="R223"/>
  <c r="I223"/>
  <c r="Q223"/>
  <c r="R218"/>
  <c r="I218"/>
  <c r="J218"/>
  <c r="L218"/>
  <c r="R213"/>
  <c r="I213"/>
  <c r="J213"/>
  <c r="L213"/>
  <c r="R208"/>
  <c r="I208"/>
  <c r="Q208"/>
  <c r="R203"/>
  <c r="I203"/>
  <c r="Q203"/>
  <c r="R198"/>
  <c r="J198"/>
  <c r="L198"/>
  <c r="I198"/>
  <c r="Q198"/>
  <c r="R193"/>
  <c r="I193"/>
  <c r="Q193"/>
  <c r="R188"/>
  <c r="R228"/>
  <c r="I188"/>
  <c r="Q188"/>
  <c r="R180"/>
  <c r="I180"/>
  <c r="J180"/>
  <c r="L180"/>
  <c r="R175"/>
  <c r="R185"/>
  <c r="I175"/>
  <c r="Q175"/>
  <c r="R167"/>
  <c r="I167"/>
  <c r="J167"/>
  <c r="L167"/>
  <c r="R162"/>
  <c r="I162"/>
  <c r="Q162"/>
  <c r="R157"/>
  <c r="I157"/>
  <c r="Q157"/>
  <c r="R152"/>
  <c r="R172"/>
  <c r="I152"/>
  <c r="J152"/>
  <c r="R144"/>
  <c r="I144"/>
  <c r="J144"/>
  <c r="L144"/>
  <c r="R139"/>
  <c r="I139"/>
  <c r="Q139"/>
  <c r="R134"/>
  <c r="I134"/>
  <c r="Q134"/>
  <c r="R129"/>
  <c r="I129"/>
  <c r="Q129"/>
  <c r="R124"/>
  <c r="I124"/>
  <c r="Q124"/>
  <c r="R119"/>
  <c r="I119"/>
  <c r="J119"/>
  <c r="L119"/>
  <c r="R114"/>
  <c r="I114"/>
  <c r="Q114"/>
  <c r="R109"/>
  <c r="I109"/>
  <c r="J109"/>
  <c r="L109"/>
  <c r="R104"/>
  <c r="I104"/>
  <c r="Q104"/>
  <c r="R99"/>
  <c r="I99"/>
  <c r="J99"/>
  <c r="L99"/>
  <c r="R94"/>
  <c r="I94"/>
  <c r="J94"/>
  <c r="L94"/>
  <c r="R89"/>
  <c r="I89"/>
  <c r="Q89"/>
  <c r="R84"/>
  <c r="I84"/>
  <c r="Q84"/>
  <c r="R79"/>
  <c r="I79"/>
  <c r="J79"/>
  <c r="L79"/>
  <c r="R74"/>
  <c r="I74"/>
  <c r="Q74"/>
  <c r="R69"/>
  <c r="I69"/>
  <c r="Q69"/>
  <c r="R64"/>
  <c r="I64"/>
  <c r="Q64"/>
  <c r="R59"/>
  <c r="I59"/>
  <c r="Q59"/>
  <c r="R54"/>
  <c r="I54"/>
  <c r="Q54"/>
  <c r="R49"/>
  <c r="I49"/>
  <c r="Q49"/>
  <c r="R44"/>
  <c r="R149"/>
  <c r="I44"/>
  <c r="J44"/>
  <c r="L44"/>
  <c r="R36"/>
  <c r="I36"/>
  <c r="Q36"/>
  <c r="R31"/>
  <c r="R41"/>
  <c r="I31"/>
  <c r="Q31"/>
  <c r="Q41"/>
  <c r="A13"/>
  <c i="4" r="R285"/>
  <c r="I285"/>
  <c r="Q285"/>
  <c r="R280"/>
  <c r="R290"/>
  <c r="I280"/>
  <c r="J280"/>
  <c r="R272"/>
  <c r="I272"/>
  <c r="Q272"/>
  <c r="R267"/>
  <c r="I267"/>
  <c r="Q267"/>
  <c r="R262"/>
  <c r="I262"/>
  <c r="Q262"/>
  <c r="R257"/>
  <c r="I257"/>
  <c r="J257"/>
  <c r="L257"/>
  <c r="R252"/>
  <c r="R277"/>
  <c r="I252"/>
  <c r="Q252"/>
  <c r="R244"/>
  <c r="I244"/>
  <c r="Q244"/>
  <c r="R239"/>
  <c r="I239"/>
  <c r="J239"/>
  <c r="L239"/>
  <c r="R234"/>
  <c r="I234"/>
  <c r="Q234"/>
  <c r="R229"/>
  <c r="I229"/>
  <c r="J229"/>
  <c r="L229"/>
  <c r="R224"/>
  <c r="I224"/>
  <c r="Q224"/>
  <c r="R219"/>
  <c r="I219"/>
  <c r="Q219"/>
  <c r="R214"/>
  <c r="I214"/>
  <c r="Q214"/>
  <c r="R209"/>
  <c r="R249"/>
  <c r="I209"/>
  <c r="Q209"/>
  <c r="R201"/>
  <c r="I201"/>
  <c r="J201"/>
  <c r="L201"/>
  <c r="R196"/>
  <c r="I196"/>
  <c r="J196"/>
  <c r="L196"/>
  <c r="R191"/>
  <c r="R206"/>
  <c r="I191"/>
  <c r="Q191"/>
  <c r="R183"/>
  <c r="I183"/>
  <c r="Q183"/>
  <c r="R178"/>
  <c r="I178"/>
  <c r="J178"/>
  <c r="L178"/>
  <c r="R173"/>
  <c r="I173"/>
  <c r="J173"/>
  <c r="L173"/>
  <c r="R168"/>
  <c r="R188"/>
  <c r="I168"/>
  <c r="J168"/>
  <c r="R160"/>
  <c r="I160"/>
  <c r="Q160"/>
  <c r="R155"/>
  <c r="I155"/>
  <c r="Q155"/>
  <c r="R150"/>
  <c r="I150"/>
  <c r="J150"/>
  <c r="L150"/>
  <c r="R145"/>
  <c r="I145"/>
  <c r="J145"/>
  <c r="L145"/>
  <c r="R140"/>
  <c r="I140"/>
  <c r="Q140"/>
  <c r="R135"/>
  <c r="I135"/>
  <c r="Q135"/>
  <c r="R130"/>
  <c r="I130"/>
  <c r="Q130"/>
  <c r="R125"/>
  <c r="I125"/>
  <c r="Q125"/>
  <c r="R120"/>
  <c r="I120"/>
  <c r="J120"/>
  <c r="L120"/>
  <c r="R115"/>
  <c r="I115"/>
  <c r="J115"/>
  <c r="L115"/>
  <c r="R110"/>
  <c r="I110"/>
  <c r="J110"/>
  <c r="L110"/>
  <c r="R105"/>
  <c r="I105"/>
  <c r="J105"/>
  <c r="L105"/>
  <c r="R100"/>
  <c r="I100"/>
  <c r="J100"/>
  <c r="L100"/>
  <c r="R95"/>
  <c r="I95"/>
  <c r="J95"/>
  <c r="L95"/>
  <c r="R90"/>
  <c r="I90"/>
  <c r="J90"/>
  <c r="L90"/>
  <c r="R85"/>
  <c r="I85"/>
  <c r="J85"/>
  <c r="L85"/>
  <c r="R80"/>
  <c r="I80"/>
  <c r="J80"/>
  <c r="L80"/>
  <c r="R75"/>
  <c r="I75"/>
  <c r="J75"/>
  <c r="L75"/>
  <c r="R70"/>
  <c r="I70"/>
  <c r="J70"/>
  <c r="L70"/>
  <c r="R65"/>
  <c r="I65"/>
  <c r="J65"/>
  <c r="L65"/>
  <c r="R60"/>
  <c r="I60"/>
  <c r="J60"/>
  <c r="L60"/>
  <c r="R55"/>
  <c r="I55"/>
  <c r="Q55"/>
  <c r="R50"/>
  <c r="I50"/>
  <c r="J50"/>
  <c r="L50"/>
  <c r="R45"/>
  <c r="R165"/>
  <c r="I45"/>
  <c r="J45"/>
  <c r="L45"/>
  <c r="R37"/>
  <c r="I37"/>
  <c r="Q37"/>
  <c r="R32"/>
  <c r="R42"/>
  <c r="I32"/>
  <c r="J32"/>
  <c r="A13"/>
  <c i="3" r="R189"/>
  <c r="I189"/>
  <c r="Q189"/>
  <c r="R184"/>
  <c r="I184"/>
  <c r="Q184"/>
  <c r="R179"/>
  <c r="I179"/>
  <c r="Q179"/>
  <c r="R174"/>
  <c r="R194"/>
  <c r="I174"/>
  <c r="J174"/>
  <c r="L174"/>
  <c r="R166"/>
  <c r="I166"/>
  <c r="J166"/>
  <c r="L166"/>
  <c r="R161"/>
  <c r="I161"/>
  <c r="J161"/>
  <c r="L161"/>
  <c r="R156"/>
  <c r="Q156"/>
  <c r="I156"/>
  <c r="J156"/>
  <c r="L156"/>
  <c r="R151"/>
  <c r="Q151"/>
  <c r="I151"/>
  <c r="J151"/>
  <c r="L151"/>
  <c r="R146"/>
  <c r="I146"/>
  <c r="J146"/>
  <c r="L146"/>
  <c r="R141"/>
  <c r="I141"/>
  <c r="J141"/>
  <c r="L141"/>
  <c r="R136"/>
  <c r="I136"/>
  <c r="Q136"/>
  <c r="R131"/>
  <c r="I131"/>
  <c r="J131"/>
  <c r="L131"/>
  <c r="R126"/>
  <c r="I126"/>
  <c r="J126"/>
  <c r="L126"/>
  <c r="R121"/>
  <c r="I121"/>
  <c r="Q121"/>
  <c r="R116"/>
  <c r="I116"/>
  <c r="Q116"/>
  <c r="R111"/>
  <c r="I111"/>
  <c r="Q111"/>
  <c r="R106"/>
  <c r="I106"/>
  <c r="Q106"/>
  <c r="R101"/>
  <c r="I101"/>
  <c r="Q101"/>
  <c r="R96"/>
  <c r="Q96"/>
  <c r="I96"/>
  <c r="J96"/>
  <c r="L96"/>
  <c r="R91"/>
  <c r="I91"/>
  <c r="Q91"/>
  <c r="R86"/>
  <c r="I86"/>
  <c r="J86"/>
  <c r="L86"/>
  <c r="R81"/>
  <c r="I81"/>
  <c r="Q81"/>
  <c r="R76"/>
  <c r="I76"/>
  <c r="J76"/>
  <c r="L76"/>
  <c r="R71"/>
  <c r="I71"/>
  <c r="Q71"/>
  <c r="R66"/>
  <c r="I66"/>
  <c r="J66"/>
  <c r="L66"/>
  <c r="R61"/>
  <c r="R171"/>
  <c r="I61"/>
  <c r="Q61"/>
  <c r="R53"/>
  <c r="I53"/>
  <c r="Q53"/>
  <c r="R48"/>
  <c r="Q48"/>
  <c r="I48"/>
  <c r="J48"/>
  <c r="L48"/>
  <c r="R43"/>
  <c r="I43"/>
  <c r="J43"/>
  <c r="L43"/>
  <c r="R38"/>
  <c r="I38"/>
  <c r="J38"/>
  <c r="L38"/>
  <c r="R33"/>
  <c r="J33"/>
  <c r="L33"/>
  <c r="I33"/>
  <c r="Q33"/>
  <c r="R28"/>
  <c r="R58"/>
  <c r="I28"/>
  <c r="Q28"/>
  <c r="A13"/>
  <c i="2" r="R85"/>
  <c r="R90"/>
  <c r="Q85"/>
  <c r="Q90"/>
  <c r="I85"/>
  <c r="J85"/>
  <c r="H91"/>
  <c r="K21"/>
  <c r="R77"/>
  <c r="J77"/>
  <c r="L77"/>
  <c r="I77"/>
  <c r="Q77"/>
  <c r="R72"/>
  <c r="I72"/>
  <c r="J72"/>
  <c r="L72"/>
  <c r="R67"/>
  <c r="I67"/>
  <c r="Q67"/>
  <c r="R62"/>
  <c r="I62"/>
  <c r="Q62"/>
  <c r="R57"/>
  <c r="I57"/>
  <c r="J57"/>
  <c r="L57"/>
  <c r="R52"/>
  <c r="I52"/>
  <c r="J52"/>
  <c r="L52"/>
  <c r="R47"/>
  <c r="I47"/>
  <c r="J47"/>
  <c r="L47"/>
  <c r="R42"/>
  <c r="Q42"/>
  <c r="I42"/>
  <c r="J42"/>
  <c r="L42"/>
  <c r="R37"/>
  <c r="J37"/>
  <c r="L37"/>
  <c r="I37"/>
  <c r="Q37"/>
  <c r="R32"/>
  <c r="I32"/>
  <c r="J32"/>
  <c r="L32"/>
  <c r="R27"/>
  <c r="R82"/>
  <c r="I27"/>
  <c r="J27"/>
  <c r="A13"/>
  <c l="1" r="Q27"/>
  <c r="Q32"/>
  <c r="Q47"/>
  <c r="Q52"/>
  <c r="J67"/>
  <c r="L67"/>
  <c r="H90"/>
  <c i="3" r="J53"/>
  <c r="L53"/>
  <c r="J61"/>
  <c r="Q66"/>
  <c r="Q171"/>
  <c r="J71"/>
  <c r="L71"/>
  <c r="Q76"/>
  <c r="Q86"/>
  <c r="J91"/>
  <c r="L91"/>
  <c r="J106"/>
  <c r="L106"/>
  <c r="Q126"/>
  <c r="Q131"/>
  <c r="Q141"/>
  <c r="Q146"/>
  <c r="Q174"/>
  <c r="Q194"/>
  <c r="J179"/>
  <c r="L179"/>
  <c r="L194"/>
  <c r="J194"/>
  <c r="J195"/>
  <c r="J184"/>
  <c r="L184"/>
  <c i="4" r="L32"/>
  <c r="L42"/>
  <c r="J42"/>
  <c r="J43"/>
  <c r="J37"/>
  <c r="L37"/>
  <c r="H42"/>
  <c r="Q50"/>
  <c r="J55"/>
  <c r="L55"/>
  <c r="L166"/>
  <c r="L21"/>
  <c r="Q65"/>
  <c r="Q70"/>
  <c r="Q80"/>
  <c r="Q85"/>
  <c r="Q90"/>
  <c r="Q95"/>
  <c r="Q100"/>
  <c r="Q120"/>
  <c r="J125"/>
  <c r="L125"/>
  <c r="J130"/>
  <c r="L130"/>
  <c r="J140"/>
  <c r="L140"/>
  <c r="Q145"/>
  <c r="Q150"/>
  <c r="J155"/>
  <c r="L155"/>
  <c r="J160"/>
  <c r="L160"/>
  <c r="Q173"/>
  <c r="Q178"/>
  <c r="J183"/>
  <c r="L183"/>
  <c r="J191"/>
  <c r="L191"/>
  <c r="L207"/>
  <c r="L23"/>
  <c r="Q201"/>
  <c r="J209"/>
  <c r="L209"/>
  <c r="J219"/>
  <c r="L219"/>
  <c r="Q229"/>
  <c r="Q249"/>
  <c r="Q257"/>
  <c r="Q277"/>
  <c r="J272"/>
  <c r="L272"/>
  <c r="Q280"/>
  <c r="Q290"/>
  <c i="5" r="J36"/>
  <c r="L36"/>
  <c r="Q44"/>
  <c r="J49"/>
  <c r="L49"/>
  <c r="L150"/>
  <c r="L21"/>
  <c r="J54"/>
  <c r="L54"/>
  <c r="J59"/>
  <c r="L59"/>
  <c r="J64"/>
  <c r="L64"/>
  <c r="J69"/>
  <c r="L69"/>
  <c r="J74"/>
  <c r="L74"/>
  <c r="Q79"/>
  <c r="J84"/>
  <c r="L84"/>
  <c r="J89"/>
  <c r="L89"/>
  <c r="Q94"/>
  <c r="Q99"/>
  <c r="Q109"/>
  <c r="J114"/>
  <c r="L114"/>
  <c r="Q119"/>
  <c r="J124"/>
  <c r="L124"/>
  <c r="J129"/>
  <c r="L129"/>
  <c r="J139"/>
  <c r="L139"/>
  <c r="Q144"/>
  <c r="Q152"/>
  <c r="J157"/>
  <c r="L157"/>
  <c r="J162"/>
  <c r="L162"/>
  <c r="Q167"/>
  <c r="J175"/>
  <c r="L175"/>
  <c r="L185"/>
  <c r="Q180"/>
  <c r="Q185"/>
  <c r="J208"/>
  <c r="L208"/>
  <c r="Q218"/>
  <c r="Q231"/>
  <c r="J236"/>
  <c r="L236"/>
  <c r="Q246"/>
  <c i="6" r="J40"/>
  <c r="Q45"/>
  <c r="Q100"/>
  <c r="Q55"/>
  <c r="J85"/>
  <c r="L85"/>
  <c r="Q95"/>
  <c r="Q108"/>
  <c r="Q113"/>
  <c r="J116"/>
  <c r="L116"/>
  <c r="L122"/>
  <c r="L23"/>
  <c r="J124"/>
  <c r="Q149"/>
  <c r="Q154"/>
  <c r="J159"/>
  <c r="L159"/>
  <c r="J169"/>
  <c r="L169"/>
  <c r="Q182"/>
  <c r="Q190"/>
  <c r="H205"/>
  <c i="7" r="Q48"/>
  <c r="Q53"/>
  <c r="J56"/>
  <c r="L56"/>
  <c r="L62"/>
  <c r="L22"/>
  <c r="Q74"/>
  <c r="Q79"/>
  <c r="L87"/>
  <c r="L93"/>
  <c r="L24"/>
  <c r="H92"/>
  <c i="8" r="Q38"/>
  <c r="J43"/>
  <c r="L43"/>
  <c r="L59"/>
  <c r="L21"/>
  <c r="J53"/>
  <c r="L53"/>
  <c r="H58"/>
  <c r="Q61"/>
  <c r="Q66"/>
  <c r="J69"/>
  <c r="J74"/>
  <c r="L74"/>
  <c r="Q94"/>
  <c i="9" r="Q69"/>
  <c r="Q84"/>
  <c r="H92"/>
  <c i="10" r="J31"/>
  <c r="J36"/>
  <c r="L36"/>
  <c r="J41"/>
  <c r="L41"/>
  <c r="J49"/>
  <c r="J54"/>
  <c r="L54"/>
  <c r="J59"/>
  <c r="L59"/>
  <c r="J64"/>
  <c r="L64"/>
  <c r="J69"/>
  <c r="L69"/>
  <c r="J74"/>
  <c r="L74"/>
  <c r="J79"/>
  <c r="L79"/>
  <c r="J84"/>
  <c r="L84"/>
  <c r="J89"/>
  <c r="L89"/>
  <c r="J94"/>
  <c r="L94"/>
  <c r="J99"/>
  <c r="L99"/>
  <c r="J104"/>
  <c r="L104"/>
  <c r="J109"/>
  <c r="L109"/>
  <c r="J114"/>
  <c r="L114"/>
  <c r="J119"/>
  <c r="L119"/>
  <c r="J124"/>
  <c r="L124"/>
  <c r="J129"/>
  <c r="L129"/>
  <c r="J134"/>
  <c r="L134"/>
  <c r="J142"/>
  <c r="J147"/>
  <c r="L147"/>
  <c r="J152"/>
  <c r="L152"/>
  <c r="J160"/>
  <c r="J165"/>
  <c r="L165"/>
  <c r="J170"/>
  <c r="L170"/>
  <c r="J175"/>
  <c r="L175"/>
  <c r="J183"/>
  <c r="J188"/>
  <c r="L188"/>
  <c r="J193"/>
  <c r="L193"/>
  <c r="J198"/>
  <c r="L198"/>
  <c r="J203"/>
  <c r="L203"/>
  <c r="J208"/>
  <c r="L208"/>
  <c r="J213"/>
  <c r="L213"/>
  <c r="J218"/>
  <c r="L218"/>
  <c r="J223"/>
  <c r="L223"/>
  <c r="J228"/>
  <c r="L228"/>
  <c r="J236"/>
  <c r="J241"/>
  <c r="L241"/>
  <c r="J246"/>
  <c r="L246"/>
  <c r="J251"/>
  <c r="L251"/>
  <c i="11" r="J26"/>
  <c r="H32"/>
  <c r="K20"/>
  <c r="Q11"/>
  <c i="12" r="J26"/>
  <c r="J31"/>
  <c r="L31"/>
  <c r="J36"/>
  <c r="L36"/>
  <c r="J41"/>
  <c r="L41"/>
  <c r="J46"/>
  <c r="L46"/>
  <c r="J51"/>
  <c r="L51"/>
  <c r="J56"/>
  <c r="L56"/>
  <c r="J61"/>
  <c r="L61"/>
  <c r="J66"/>
  <c r="L66"/>
  <c r="J71"/>
  <c r="L71"/>
  <c r="J76"/>
  <c r="L76"/>
  <c r="J81"/>
  <c r="L81"/>
  <c r="J86"/>
  <c r="L86"/>
  <c i="13" r="J33"/>
  <c r="J38"/>
  <c r="L38"/>
  <c r="J43"/>
  <c r="L43"/>
  <c r="J56"/>
  <c r="L56"/>
  <c r="J61"/>
  <c r="L61"/>
  <c r="J66"/>
  <c r="L66"/>
  <c r="J76"/>
  <c r="L76"/>
  <c r="J86"/>
  <c r="L86"/>
  <c r="J91"/>
  <c r="L91"/>
  <c r="J101"/>
  <c r="L101"/>
  <c r="Q109"/>
  <c r="J114"/>
  <c r="L114"/>
  <c r="J124"/>
  <c r="L124"/>
  <c r="J134"/>
  <c r="L134"/>
  <c r="J139"/>
  <c r="L139"/>
  <c r="Q144"/>
  <c r="J149"/>
  <c r="L149"/>
  <c r="J154"/>
  <c r="L154"/>
  <c r="J167"/>
  <c r="J182"/>
  <c r="L182"/>
  <c r="J195"/>
  <c r="J200"/>
  <c r="L200"/>
  <c r="J205"/>
  <c r="L205"/>
  <c r="Q210"/>
  <c r="Q240"/>
  <c r="J215"/>
  <c r="L215"/>
  <c r="J225"/>
  <c r="L225"/>
  <c r="J230"/>
  <c r="L230"/>
  <c r="Q253"/>
  <c r="Q268"/>
  <c r="J284"/>
  <c r="L284"/>
  <c r="J294"/>
  <c r="L294"/>
  <c r="J299"/>
  <c r="L299"/>
  <c i="14" r="Q30"/>
  <c r="Q40"/>
  <c r="J35"/>
  <c r="L35"/>
  <c r="J43"/>
  <c r="L43"/>
  <c r="Q48"/>
  <c r="Q63"/>
  <c r="Q58"/>
  <c r="J66"/>
  <c r="H72"/>
  <c r="K22"/>
  <c r="L74"/>
  <c r="Q89"/>
  <c r="Q114"/>
  <c r="Q119"/>
  <c r="J124"/>
  <c r="L124"/>
  <c r="J132"/>
  <c r="H138"/>
  <c r="K24"/>
  <c i="16" r="J31"/>
  <c r="L31"/>
  <c r="J41"/>
  <c r="L41"/>
  <c i="17" r="J353"/>
  <c r="L353"/>
  <c i="18" r="L26"/>
  <c r="L32"/>
  <c r="J11"/>
  <c i="1" r="F38"/>
  <c i="18" r="H32"/>
  <c r="J10"/>
  <c i="1" r="D38"/>
  <c i="2" r="Q57"/>
  <c r="J62"/>
  <c r="L62"/>
  <c i="3" r="J28"/>
  <c r="H58"/>
  <c r="J81"/>
  <c r="L81"/>
  <c r="J111"/>
  <c r="L111"/>
  <c r="J116"/>
  <c r="L116"/>
  <c r="Q161"/>
  <c r="Q166"/>
  <c r="J189"/>
  <c r="L189"/>
  <c r="L195"/>
  <c r="L22"/>
  <c r="H194"/>
  <c i="4" r="Q32"/>
  <c r="Q42"/>
  <c r="S42"/>
  <c r="S20"/>
  <c r="Q60"/>
  <c r="Q75"/>
  <c r="Q105"/>
  <c r="Q110"/>
  <c r="Q115"/>
  <c r="J135"/>
  <c r="L135"/>
  <c r="L168"/>
  <c r="L189"/>
  <c r="L22"/>
  <c r="Q196"/>
  <c r="Q206"/>
  <c r="J214"/>
  <c r="L214"/>
  <c r="J224"/>
  <c r="L224"/>
  <c r="Q239"/>
  <c r="J244"/>
  <c r="L244"/>
  <c r="J252"/>
  <c r="H277"/>
  <c r="J262"/>
  <c r="L262"/>
  <c r="J267"/>
  <c r="L267"/>
  <c r="L280"/>
  <c r="J285"/>
  <c r="L285"/>
  <c r="H290"/>
  <c i="5" r="J31"/>
  <c r="H41"/>
  <c r="J104"/>
  <c r="L104"/>
  <c r="J134"/>
  <c r="L134"/>
  <c r="L149"/>
  <c r="L152"/>
  <c r="L173"/>
  <c r="L22"/>
  <c r="H172"/>
  <c r="J188"/>
  <c r="J193"/>
  <c r="L193"/>
  <c r="J203"/>
  <c r="L203"/>
  <c r="Q213"/>
  <c r="Q228"/>
  <c r="J223"/>
  <c r="L223"/>
  <c r="J241"/>
  <c r="L241"/>
  <c i="6" r="Q32"/>
  <c r="Q37"/>
  <c r="Q50"/>
  <c r="Q65"/>
  <c r="J70"/>
  <c r="L70"/>
  <c r="J75"/>
  <c r="L75"/>
  <c r="J103"/>
  <c r="H113"/>
  <c r="J134"/>
  <c r="L134"/>
  <c r="Q139"/>
  <c r="J164"/>
  <c r="L164"/>
  <c r="Q177"/>
  <c r="Q187"/>
  <c r="L190"/>
  <c r="L205"/>
  <c r="J205"/>
  <c r="J206"/>
  <c r="Q195"/>
  <c i="7" r="J30"/>
  <c r="H36"/>
  <c r="K20"/>
  <c r="L64"/>
  <c i="8" r="J30"/>
  <c r="H36"/>
  <c r="K20"/>
  <c r="Q48"/>
  <c r="H59"/>
  <c r="K21"/>
  <c r="J79"/>
  <c r="L79"/>
  <c r="J84"/>
  <c r="L84"/>
  <c i="9" r="J30"/>
  <c r="H36"/>
  <c r="K20"/>
  <c r="J38"/>
  <c r="L64"/>
  <c r="L85"/>
  <c r="L23"/>
  <c r="J74"/>
  <c r="L74"/>
  <c r="Q87"/>
  <c r="Q92"/>
  <c i="14" r="L30"/>
  <c r="L41"/>
  <c r="L20"/>
  <c r="H40"/>
  <c r="J53"/>
  <c r="L53"/>
  <c r="Q74"/>
  <c r="J79"/>
  <c r="L79"/>
  <c r="J84"/>
  <c r="L84"/>
  <c r="J94"/>
  <c r="L94"/>
  <c r="J104"/>
  <c r="L104"/>
  <c r="Q109"/>
  <c i="15" r="L29"/>
  <c r="Q29"/>
  <c r="Q39"/>
  <c r="J42"/>
  <c r="J47"/>
  <c r="L47"/>
  <c r="J52"/>
  <c r="L52"/>
  <c r="Q57"/>
  <c r="Q62"/>
  <c r="J65"/>
  <c r="H71"/>
  <c r="K22"/>
  <c r="J73"/>
  <c r="J78"/>
  <c r="L78"/>
  <c r="J83"/>
  <c r="L83"/>
  <c r="J88"/>
  <c r="L88"/>
  <c r="J93"/>
  <c r="L93"/>
  <c r="J98"/>
  <c r="L98"/>
  <c r="J103"/>
  <c r="L103"/>
  <c r="J108"/>
  <c r="L108"/>
  <c r="J113"/>
  <c r="L113"/>
  <c r="J118"/>
  <c r="L118"/>
  <c r="J123"/>
  <c r="L123"/>
  <c r="J128"/>
  <c r="L128"/>
  <c r="J133"/>
  <c r="L133"/>
  <c r="J138"/>
  <c r="L138"/>
  <c r="J143"/>
  <c r="L143"/>
  <c i="16" r="J26"/>
  <c r="J36"/>
  <c r="L36"/>
  <c r="J56"/>
  <c r="L56"/>
  <c r="Q61"/>
  <c r="Q71"/>
  <c r="J66"/>
  <c r="L66"/>
  <c i="17" r="J254"/>
  <c r="L254"/>
  <c r="J269"/>
  <c r="L269"/>
  <c r="J274"/>
  <c r="L274"/>
  <c r="J279"/>
  <c r="L279"/>
  <c r="J284"/>
  <c r="L284"/>
  <c r="J292"/>
  <c r="H298"/>
  <c r="K26"/>
  <c r="J300"/>
  <c r="H311"/>
  <c r="K27"/>
  <c r="J305"/>
  <c r="L305"/>
  <c r="J313"/>
  <c r="Q333"/>
  <c i="2" r="Q72"/>
  <c r="H83"/>
  <c r="J10"/>
  <c i="1" r="D20"/>
  <c i="2" r="L85"/>
  <c r="L90"/>
  <c r="J90"/>
  <c r="J91"/>
  <c i="3" r="Q38"/>
  <c r="Q58"/>
  <c r="Q43"/>
  <c i="5" r="L231"/>
  <c r="L252"/>
  <c r="L25"/>
  <c i="6" r="L32"/>
  <c r="L37"/>
  <c r="J37"/>
  <c r="J38"/>
  <c r="H38"/>
  <c r="Q60"/>
  <c r="Q80"/>
  <c r="Q129"/>
  <c r="Q174"/>
  <c r="J144"/>
  <c r="L144"/>
  <c r="H187"/>
  <c r="Q200"/>
  <c i="7" r="J38"/>
  <c r="H54"/>
  <c r="K21"/>
  <c r="J43"/>
  <c r="L43"/>
  <c r="Q64"/>
  <c r="Q84"/>
  <c r="J69"/>
  <c r="L69"/>
  <c r="Q87"/>
  <c r="Q92"/>
  <c i="8" r="L58"/>
  <c r="J58"/>
  <c r="J59"/>
  <c r="H66"/>
  <c r="Q89"/>
  <c r="Q99"/>
  <c r="J102"/>
  <c r="H108"/>
  <c r="K24"/>
  <c i="9" r="J56"/>
  <c r="H61"/>
  <c r="Q79"/>
  <c i="13" r="J51"/>
  <c r="H107"/>
  <c r="K21"/>
  <c r="J71"/>
  <c r="L71"/>
  <c r="J81"/>
  <c r="L81"/>
  <c r="J96"/>
  <c r="L96"/>
  <c r="L109"/>
  <c r="J119"/>
  <c r="L119"/>
  <c r="J129"/>
  <c r="L129"/>
  <c r="J159"/>
  <c r="L159"/>
  <c r="H164"/>
  <c r="J172"/>
  <c r="L172"/>
  <c r="J177"/>
  <c r="L177"/>
  <c r="J187"/>
  <c r="L187"/>
  <c r="J220"/>
  <c r="L220"/>
  <c r="J235"/>
  <c r="L235"/>
  <c r="J243"/>
  <c r="J248"/>
  <c r="L248"/>
  <c r="J258"/>
  <c r="L258"/>
  <c r="J263"/>
  <c r="L263"/>
  <c r="J271"/>
  <c r="H277"/>
  <c r="K26"/>
  <c r="J279"/>
  <c r="J289"/>
  <c r="L289"/>
  <c i="14" r="J99"/>
  <c r="L99"/>
  <c i="17" r="Q328"/>
  <c r="J338"/>
  <c r="L338"/>
  <c r="Q323"/>
  <c r="Q358"/>
  <c r="J343"/>
  <c r="L343"/>
  <c i="3" r="J101"/>
  <c r="L101"/>
  <c r="J121"/>
  <c r="L121"/>
  <c r="J136"/>
  <c r="L136"/>
  <c i="4" r="Q45"/>
  <c r="Q165"/>
  <c r="Q168"/>
  <c r="Q188"/>
  <c i="17" r="J34"/>
  <c r="J39"/>
  <c r="L39"/>
  <c r="J44"/>
  <c r="L44"/>
  <c r="J49"/>
  <c r="L49"/>
  <c r="J57"/>
  <c r="J62"/>
  <c r="L62"/>
  <c r="J67"/>
  <c r="L67"/>
  <c r="J72"/>
  <c r="L72"/>
  <c r="J77"/>
  <c r="L77"/>
  <c r="J82"/>
  <c r="L82"/>
  <c r="J87"/>
  <c r="L87"/>
  <c r="J92"/>
  <c r="L92"/>
  <c r="J97"/>
  <c r="L97"/>
  <c r="J102"/>
  <c r="L102"/>
  <c r="J107"/>
  <c r="L107"/>
  <c r="J112"/>
  <c r="L112"/>
  <c r="J117"/>
  <c r="L117"/>
  <c r="J122"/>
  <c r="L122"/>
  <c r="J127"/>
  <c r="L127"/>
  <c r="J132"/>
  <c r="L132"/>
  <c r="J137"/>
  <c r="L137"/>
  <c r="J142"/>
  <c r="L142"/>
  <c r="J147"/>
  <c r="L147"/>
  <c r="J152"/>
  <c r="L152"/>
  <c r="J160"/>
  <c r="H171"/>
  <c r="K22"/>
  <c r="J165"/>
  <c r="L165"/>
  <c r="J173"/>
  <c r="J178"/>
  <c r="L178"/>
  <c r="J186"/>
  <c r="J191"/>
  <c r="L191"/>
  <c r="J196"/>
  <c r="L196"/>
  <c r="J201"/>
  <c r="L201"/>
  <c r="J206"/>
  <c r="L206"/>
  <c r="J211"/>
  <c r="L211"/>
  <c r="J216"/>
  <c r="L216"/>
  <c r="J224"/>
  <c r="L224"/>
  <c r="J229"/>
  <c r="L229"/>
  <c r="J234"/>
  <c r="L234"/>
  <c r="J239"/>
  <c r="L239"/>
  <c r="J244"/>
  <c r="L244"/>
  <c r="J249"/>
  <c r="L249"/>
  <c r="J259"/>
  <c r="L259"/>
  <c r="J264"/>
  <c r="L264"/>
  <c r="J318"/>
  <c r="L318"/>
  <c r="J348"/>
  <c r="L348"/>
  <c i="2" r="L27"/>
  <c r="L83"/>
  <c i="4" r="L165"/>
  <c r="H188"/>
  <c r="J234"/>
  <c r="L234"/>
  <c i="6" r="L177"/>
  <c r="L187"/>
  <c r="J187"/>
  <c r="J188"/>
  <c i="8" r="L61"/>
  <c r="L66"/>
  <c r="J66"/>
  <c r="J67"/>
  <c i="9" r="J43"/>
  <c r="L43"/>
  <c r="J48"/>
  <c r="L48"/>
  <c r="L87"/>
  <c r="L92"/>
  <c r="J92"/>
  <c r="J93"/>
  <c i="15" r="J34"/>
  <c r="L34"/>
  <c i="16" r="J46"/>
  <c r="L46"/>
  <c r="J51"/>
  <c r="L51"/>
  <c i="17" l="1" r="H158"/>
  <c r="K21"/>
  <c i="13" r="H305"/>
  <c r="K27"/>
  <c i="7" r="L85"/>
  <c r="L23"/>
  <c i="13" r="H193"/>
  <c r="K23"/>
  <c i="10" r="H257"/>
  <c r="K25"/>
  <c r="H234"/>
  <c r="K24"/>
  <c i="5" r="Q172"/>
  <c i="17" r="L290"/>
  <c r="L25"/>
  <c i="14" r="Q129"/>
  <c r="L129"/>
  <c i="13" r="Q164"/>
  <c r="H49"/>
  <c r="K20"/>
  <c i="12" r="H92"/>
  <c r="K20"/>
  <c r="Q11"/>
  <c i="10" r="H181"/>
  <c r="K23"/>
  <c r="H140"/>
  <c r="K21"/>
  <c r="H47"/>
  <c i="8" r="H99"/>
  <c r="Q58"/>
  <c r="S58"/>
  <c r="S21"/>
  <c i="6" r="Q205"/>
  <c r="S205"/>
  <c r="S26"/>
  <c r="H175"/>
  <c r="K24"/>
  <c r="H101"/>
  <c r="K21"/>
  <c i="5" r="Q251"/>
  <c i="2" r="Q82"/>
  <c i="17" r="H55"/>
  <c r="K20"/>
  <c i="13" r="H269"/>
  <c r="K25"/>
  <c i="17" r="H359"/>
  <c r="K28"/>
  <c i="15" r="H63"/>
  <c r="K21"/>
  <c i="9" r="H54"/>
  <c r="K21"/>
  <c i="6" r="S187"/>
  <c r="S25"/>
  <c r="S37"/>
  <c r="S20"/>
  <c i="5" r="H228"/>
  <c i="4" r="L291"/>
  <c r="L26"/>
  <c i="17" r="H222"/>
  <c r="K24"/>
  <c r="H184"/>
  <c r="K23"/>
  <c i="13" r="L164"/>
  <c r="J164"/>
  <c r="J165"/>
  <c i="16" r="H72"/>
  <c r="K20"/>
  <c r="Q11"/>
  <c i="15" r="H154"/>
  <c r="K23"/>
  <c r="L39"/>
  <c i="9" r="S92"/>
  <c r="S24"/>
  <c i="14" r="L64"/>
  <c r="L21"/>
  <c i="13" r="H240"/>
  <c i="10" r="H158"/>
  <c r="K22"/>
  <c i="8" r="S66"/>
  <c r="S22"/>
  <c i="5" r="Q149"/>
  <c i="4" r="L250"/>
  <c r="L24"/>
  <c i="3" r="S194"/>
  <c r="S22"/>
  <c r="H172"/>
  <c r="K21"/>
  <c i="7" r="H84"/>
  <c i="5" r="H173"/>
  <c r="K22"/>
  <c r="H251"/>
  <c r="H150"/>
  <c r="K21"/>
  <c i="3" r="H195"/>
  <c r="K22"/>
  <c i="14" r="H130"/>
  <c r="K23"/>
  <c i="7" r="H85"/>
  <c r="K23"/>
  <c i="4" r="H291"/>
  <c r="K26"/>
  <c i="9" r="H84"/>
  <c r="H85"/>
  <c r="K23"/>
  <c i="14" r="H41"/>
  <c r="K20"/>
  <c i="2" r="S90"/>
  <c r="S21"/>
  <c i="4" r="H43"/>
  <c r="K20"/>
  <c i="2" r="H82"/>
  <c i="4" r="H165"/>
  <c r="J165"/>
  <c r="J166"/>
  <c i="14" r="H129"/>
  <c i="15" r="H40"/>
  <c r="K20"/>
  <c i="4" r="H166"/>
  <c r="K21"/>
  <c i="5" r="H149"/>
  <c r="J149"/>
  <c r="J150"/>
  <c r="H252"/>
  <c r="K25"/>
  <c i="13" r="H165"/>
  <c r="K22"/>
  <c i="15" r="H39"/>
  <c i="4" r="H189"/>
  <c r="K22"/>
  <c i="2" r="L91"/>
  <c r="L21"/>
  <c i="3" r="H59"/>
  <c r="J10"/>
  <c i="1" r="D22"/>
  <c i="4" r="L43"/>
  <c r="L188"/>
  <c r="J188"/>
  <c r="J189"/>
  <c r="L206"/>
  <c r="H249"/>
  <c r="L252"/>
  <c r="L277"/>
  <c r="J277"/>
  <c r="J278"/>
  <c r="H278"/>
  <c r="K25"/>
  <c i="5" r="L31"/>
  <c r="L42"/>
  <c r="L20"/>
  <c r="H42"/>
  <c r="K20"/>
  <c r="L172"/>
  <c r="J172"/>
  <c r="J173"/>
  <c r="H185"/>
  <c r="J185"/>
  <c r="J186"/>
  <c r="H186"/>
  <c r="K23"/>
  <c r="L186"/>
  <c r="L23"/>
  <c r="L188"/>
  <c r="L229"/>
  <c r="L24"/>
  <c r="H229"/>
  <c r="K24"/>
  <c i="6" r="K20"/>
  <c r="L38"/>
  <c r="L103"/>
  <c r="L113"/>
  <c r="J113"/>
  <c r="J114"/>
  <c r="H121"/>
  <c r="L188"/>
  <c r="L25"/>
  <c r="L206"/>
  <c r="L26"/>
  <c i="7" r="L30"/>
  <c r="L35"/>
  <c r="L84"/>
  <c r="J84"/>
  <c r="J85"/>
  <c r="L92"/>
  <c r="J92"/>
  <c r="J93"/>
  <c i="8" r="L30"/>
  <c r="L35"/>
  <c r="J35"/>
  <c r="J36"/>
  <c r="H35"/>
  <c r="L102"/>
  <c r="L107"/>
  <c r="J107"/>
  <c r="J108"/>
  <c r="H107"/>
  <c i="10" r="L31"/>
  <c r="L47"/>
  <c r="L20"/>
  <c r="H46"/>
  <c r="L49"/>
  <c r="L140"/>
  <c r="L21"/>
  <c r="H139"/>
  <c r="L142"/>
  <c r="L158"/>
  <c r="L22"/>
  <c r="H157"/>
  <c r="L160"/>
  <c r="L181"/>
  <c r="L23"/>
  <c r="H180"/>
  <c r="L183"/>
  <c r="L234"/>
  <c r="L24"/>
  <c r="H233"/>
  <c r="L236"/>
  <c r="L257"/>
  <c r="L25"/>
  <c r="H256"/>
  <c i="11" r="J10"/>
  <c r="S11"/>
  <c i="1" r="S30"/>
  <c i="11" r="L26"/>
  <c r="L32"/>
  <c r="L20"/>
  <c r="H31"/>
  <c i="12" r="L26"/>
  <c r="L92"/>
  <c r="L20"/>
  <c r="H91"/>
  <c i="13" r="L33"/>
  <c r="L49"/>
  <c r="L20"/>
  <c r="H48"/>
  <c r="L51"/>
  <c r="L106"/>
  <c r="J106"/>
  <c r="J107"/>
  <c r="H106"/>
  <c r="L165"/>
  <c r="L22"/>
  <c r="L167"/>
  <c r="L193"/>
  <c r="L23"/>
  <c r="H241"/>
  <c r="K24"/>
  <c r="L243"/>
  <c r="L269"/>
  <c r="L25"/>
  <c r="L271"/>
  <c r="L277"/>
  <c r="L26"/>
  <c r="L279"/>
  <c r="L305"/>
  <c r="L27"/>
  <c r="H304"/>
  <c i="14" r="L63"/>
  <c r="H64"/>
  <c r="K21"/>
  <c r="L66"/>
  <c r="L71"/>
  <c r="L130"/>
  <c r="L23"/>
  <c r="L132"/>
  <c r="L138"/>
  <c r="L24"/>
  <c r="H137"/>
  <c i="15" r="H153"/>
  <c i="16" r="L26"/>
  <c r="L72"/>
  <c r="L20"/>
  <c i="2" r="L20"/>
  <c i="3" r="L28"/>
  <c r="L59"/>
  <c r="L20"/>
  <c i="4" r="H206"/>
  <c r="H207"/>
  <c r="K23"/>
  <c r="L249"/>
  <c r="J249"/>
  <c r="J250"/>
  <c r="H250"/>
  <c r="K24"/>
  <c r="L290"/>
  <c r="J290"/>
  <c r="J291"/>
  <c i="5" r="L251"/>
  <c r="J251"/>
  <c r="J252"/>
  <c i="6" r="L40"/>
  <c r="L100"/>
  <c r="H100"/>
  <c r="L124"/>
  <c r="L174"/>
  <c i="7" r="L38"/>
  <c r="L53"/>
  <c r="H62"/>
  <c r="K22"/>
  <c i="9" r="L93"/>
  <c r="L24"/>
  <c i="14" r="L40"/>
  <c r="J40"/>
  <c r="S40"/>
  <c r="S20"/>
  <c r="H63"/>
  <c r="H71"/>
  <c i="15" r="L40"/>
  <c r="L20"/>
  <c r="H62"/>
  <c r="L65"/>
  <c r="L71"/>
  <c r="L22"/>
  <c r="H70"/>
  <c r="L73"/>
  <c r="L154"/>
  <c r="L23"/>
  <c i="16" r="H71"/>
  <c i="17" r="H289"/>
  <c r="L289"/>
  <c r="J289"/>
  <c r="J290"/>
  <c r="H290"/>
  <c r="K25"/>
  <c r="L292"/>
  <c r="L298"/>
  <c r="L26"/>
  <c r="H297"/>
  <c r="L300"/>
  <c r="L311"/>
  <c r="L27"/>
  <c r="H310"/>
  <c r="L313"/>
  <c r="L359"/>
  <c r="L28"/>
  <c i="18" r="L31"/>
  <c r="J31"/>
  <c r="R11"/>
  <c i="2" r="K20"/>
  <c r="Q11"/>
  <c r="S11"/>
  <c i="1" r="S20"/>
  <c i="2" r="L82"/>
  <c r="J82"/>
  <c r="R11"/>
  <c i="6" r="H114"/>
  <c r="K22"/>
  <c r="H122"/>
  <c r="K23"/>
  <c r="H174"/>
  <c i="7" r="H35"/>
  <c r="H53"/>
  <c r="H61"/>
  <c i="8" r="L67"/>
  <c r="L22"/>
  <c r="H100"/>
  <c r="K23"/>
  <c r="Q11"/>
  <c i="9" r="L30"/>
  <c r="L35"/>
  <c r="H35"/>
  <c r="L38"/>
  <c r="L54"/>
  <c r="L21"/>
  <c r="L56"/>
  <c r="L61"/>
  <c r="J61"/>
  <c r="J62"/>
  <c r="H62"/>
  <c r="K22"/>
  <c r="L84"/>
  <c r="J84"/>
  <c r="J85"/>
  <c i="13" r="H192"/>
  <c r="L195"/>
  <c r="L240"/>
  <c r="J240"/>
  <c r="J241"/>
  <c r="H268"/>
  <c r="H276"/>
  <c i="18" r="K20"/>
  <c r="Q11"/>
  <c r="L20"/>
  <c r="S11"/>
  <c i="1" r="S38"/>
  <c i="3" r="H171"/>
  <c i="17" r="L34"/>
  <c r="L55"/>
  <c r="L20"/>
  <c r="H54"/>
  <c r="L57"/>
  <c r="L158"/>
  <c r="L21"/>
  <c r="H157"/>
  <c r="L160"/>
  <c r="L171"/>
  <c r="L22"/>
  <c r="H170"/>
  <c r="L173"/>
  <c r="L184"/>
  <c r="L23"/>
  <c r="H183"/>
  <c r="L186"/>
  <c r="L222"/>
  <c r="L24"/>
  <c r="H221"/>
  <c i="3" r="L61"/>
  <c r="L172"/>
  <c r="L21"/>
  <c i="6" r="L121"/>
  <c r="J121"/>
  <c r="J122"/>
  <c i="7" r="J10"/>
  <c i="1" r="D26"/>
  <c i="7" r="L61"/>
  <c r="J61"/>
  <c r="J62"/>
  <c i="8" r="L69"/>
  <c r="L100"/>
  <c r="L23"/>
  <c i="9" r="H53"/>
  <c i="15" r="L42"/>
  <c r="L63"/>
  <c r="L21"/>
  <c i="17" r="H358"/>
  <c i="9" l="1" r="J35"/>
  <c i="14" r="J71"/>
  <c r="J72"/>
  <c i="4" r="J206"/>
  <c r="J207"/>
  <c i="15" r="J39"/>
  <c r="J40"/>
  <c i="5" r="S251"/>
  <c r="S25"/>
  <c i="10" r="J10"/>
  <c i="1" r="D29"/>
  <c i="14" r="J129"/>
  <c r="J130"/>
  <c i="7" r="J53"/>
  <c r="J54"/>
  <c r="J35"/>
  <c r="J36"/>
  <c i="13" r="S164"/>
  <c r="S22"/>
  <c i="6" r="J100"/>
  <c r="J101"/>
  <c i="5" r="S149"/>
  <c r="S21"/>
  <c i="2" r="S82"/>
  <c r="S20"/>
  <c i="5" r="S172"/>
  <c r="S22"/>
  <c i="6" r="J174"/>
  <c r="J175"/>
  <c i="14" r="J63"/>
  <c r="J64"/>
  <c r="S129"/>
  <c r="S23"/>
  <c i="6" r="Q11"/>
  <c i="14" r="Q11"/>
  <c i="7" r="Q11"/>
  <c i="13" r="Q11"/>
  <c i="17" r="Q11"/>
  <c i="4" r="Q11"/>
  <c i="5" r="Q11"/>
  <c i="9" r="Q11"/>
  <c i="15" r="Q11"/>
  <c i="8" r="J10"/>
  <c i="1" r="D27"/>
  <c i="7" r="S84"/>
  <c r="S23"/>
  <c i="9" r="J10"/>
  <c i="1" r="D28"/>
  <c i="4" r="S165"/>
  <c r="S21"/>
  <c i="9" r="S84"/>
  <c r="S23"/>
  <c i="4" r="S277"/>
  <c r="S25"/>
  <c i="7" r="S92"/>
  <c r="S24"/>
  <c i="6" r="S113"/>
  <c r="S22"/>
  <c i="4" r="S249"/>
  <c r="S24"/>
  <c i="2" r="J11"/>
  <c i="1" r="F20"/>
  <c i="5" r="S185"/>
  <c r="S23"/>
  <c i="4" r="S290"/>
  <c r="S26"/>
  <c i="6" r="J10"/>
  <c r="S11"/>
  <c i="1" r="S25"/>
  <c i="13" r="S240"/>
  <c r="S24"/>
  <c i="4" r="R11"/>
  <c r="S188"/>
  <c r="S22"/>
  <c i="1" r="D30"/>
  <c i="2" r="J83"/>
  <c i="3" r="J11"/>
  <c i="1" r="F22"/>
  <c i="17" r="S289"/>
  <c r="S25"/>
  <c i="6" r="S121"/>
  <c r="S23"/>
  <c i="3" r="L171"/>
  <c r="J171"/>
  <c r="J172"/>
  <c i="4" r="J10"/>
  <c r="S11"/>
  <c i="1" r="S23"/>
  <c i="4" r="L20"/>
  <c i="9" r="S61"/>
  <c r="S22"/>
  <c i="5" r="J10"/>
  <c i="1" r="D24"/>
  <c i="5" r="J11"/>
  <c i="1" r="F24"/>
  <c i="8" r="S107"/>
  <c r="S24"/>
  <c i="5" r="L228"/>
  <c r="J228"/>
  <c r="J229"/>
  <c i="6" r="L101"/>
  <c r="L21"/>
  <c r="L114"/>
  <c r="L22"/>
  <c r="L175"/>
  <c r="L24"/>
  <c i="7" r="L36"/>
  <c r="L20"/>
  <c i="8" r="L36"/>
  <c r="L20"/>
  <c r="L99"/>
  <c r="J99"/>
  <c r="J100"/>
  <c i="10" r="J11"/>
  <c i="1" r="F29"/>
  <c i="10" r="K20"/>
  <c r="Q11"/>
  <c r="L46"/>
  <c r="J46"/>
  <c r="J47"/>
  <c r="L139"/>
  <c r="J139"/>
  <c r="J140"/>
  <c r="L157"/>
  <c r="J157"/>
  <c r="J158"/>
  <c r="L180"/>
  <c r="J180"/>
  <c r="J181"/>
  <c r="L233"/>
  <c r="J233"/>
  <c r="J234"/>
  <c r="L256"/>
  <c r="J256"/>
  <c r="J257"/>
  <c i="11" r="J11"/>
  <c i="1" r="F30"/>
  <c i="11" r="L31"/>
  <c r="J31"/>
  <c r="J32"/>
  <c i="12" r="J10"/>
  <c i="1" r="D31"/>
  <c i="12" r="J11"/>
  <c i="1" r="F31"/>
  <c i="12" r="L91"/>
  <c r="J91"/>
  <c r="J92"/>
  <c i="13" r="J10"/>
  <c i="1" r="D32"/>
  <c i="13" r="L48"/>
  <c r="J48"/>
  <c r="J49"/>
  <c r="L107"/>
  <c r="L21"/>
  <c r="L241"/>
  <c r="L24"/>
  <c r="L276"/>
  <c r="J276"/>
  <c r="J277"/>
  <c r="L304"/>
  <c r="J304"/>
  <c r="J305"/>
  <c i="14" r="J10"/>
  <c i="1" r="D33"/>
  <c i="14" r="L72"/>
  <c r="L22"/>
  <c i="15" r="J10"/>
  <c i="1" r="D34"/>
  <c i="15" r="J11"/>
  <c i="1" r="F34"/>
  <c i="15" r="L153"/>
  <c r="J153"/>
  <c r="J154"/>
  <c i="16" r="J10"/>
  <c i="1" r="D35"/>
  <c i="3" r="K20"/>
  <c r="Q11"/>
  <c r="L58"/>
  <c r="J58"/>
  <c r="J59"/>
  <c i="13" r="S106"/>
  <c r="S21"/>
  <c i="4" r="L278"/>
  <c r="L25"/>
  <c i="5" r="L41"/>
  <c r="J41"/>
  <c r="J42"/>
  <c i="6" r="L20"/>
  <c i="7" r="S11"/>
  <c i="1" r="S26"/>
  <c i="7" r="L54"/>
  <c r="L21"/>
  <c i="8" r="R11"/>
  <c r="L108"/>
  <c r="L24"/>
  <c i="9" r="L36"/>
  <c r="L20"/>
  <c i="14" r="J41"/>
  <c i="7" r="S61"/>
  <c r="S22"/>
  <c i="15" r="L70"/>
  <c r="J70"/>
  <c r="J71"/>
  <c i="16" r="J11"/>
  <c i="1" r="F35"/>
  <c i="16" r="L71"/>
  <c r="J71"/>
  <c r="J72"/>
  <c i="17" r="J10"/>
  <c r="S11"/>
  <c i="1" r="S37"/>
  <c i="17" r="J11"/>
  <c i="1" r="F37"/>
  <c r="F36"/>
  <c i="17" r="L297"/>
  <c r="J297"/>
  <c r="J298"/>
  <c r="L310"/>
  <c r="J310"/>
  <c r="J311"/>
  <c i="18" r="S31"/>
  <c r="S20"/>
  <c i="3" r="S11"/>
  <c i="1" r="S22"/>
  <c i="9" r="L62"/>
  <c r="L22"/>
  <c i="13" r="L192"/>
  <c r="J192"/>
  <c r="J193"/>
  <c r="L268"/>
  <c r="J268"/>
  <c r="J269"/>
  <c i="14" r="L137"/>
  <c r="J137"/>
  <c r="J138"/>
  <c i="18" r="J32"/>
  <c i="17" r="L54"/>
  <c r="J54"/>
  <c r="J55"/>
  <c r="L157"/>
  <c r="J157"/>
  <c r="J158"/>
  <c r="L170"/>
  <c r="J170"/>
  <c r="J171"/>
  <c r="L183"/>
  <c r="J183"/>
  <c r="J184"/>
  <c r="L221"/>
  <c r="J221"/>
  <c r="J222"/>
  <c i="8" r="S35"/>
  <c r="S20"/>
  <c i="9" r="L53"/>
  <c r="J53"/>
  <c r="J54"/>
  <c i="15" r="L62"/>
  <c r="J62"/>
  <c r="J63"/>
  <c i="17" r="L358"/>
  <c r="J358"/>
  <c r="J359"/>
  <c i="9" l="1" r="R11"/>
  <c i="4" r="J11"/>
  <c i="1" r="F23"/>
  <c r="F21"/>
  <c r="F13"/>
  <c i="13" r="J11"/>
  <c i="1" r="F32"/>
  <c i="6" r="J11"/>
  <c i="1" r="F25"/>
  <c i="14" r="R11"/>
  <c i="10" r="S157"/>
  <c r="S22"/>
  <c i="1" r="D23"/>
  <c i="6" r="R11"/>
  <c i="17" r="S310"/>
  <c r="S27"/>
  <c i="14" r="S63"/>
  <c r="S21"/>
  <c i="8" r="S99"/>
  <c r="S23"/>
  <c i="15" r="S70"/>
  <c r="S22"/>
  <c i="6" r="S174"/>
  <c r="S24"/>
  <c i="13" r="S276"/>
  <c r="S26"/>
  <c i="16" r="S71"/>
  <c r="S20"/>
  <c i="10" r="S180"/>
  <c r="S23"/>
  <c i="12" r="S91"/>
  <c r="S20"/>
  <c i="9" r="S53"/>
  <c r="S21"/>
  <c i="17" r="S221"/>
  <c r="S24"/>
  <c i="5" r="S228"/>
  <c r="S24"/>
  <c i="10" r="S139"/>
  <c r="S21"/>
  <c i="9" r="S35"/>
  <c r="S20"/>
  <c i="15" r="S62"/>
  <c r="S21"/>
  <c i="6" r="S100"/>
  <c r="S21"/>
  <c i="5" r="S11"/>
  <c i="1" r="S24"/>
  <c i="10" r="S46"/>
  <c r="S20"/>
  <c i="13" r="S268"/>
  <c r="S25"/>
  <c i="17" r="S297"/>
  <c r="S26"/>
  <c r="S54"/>
  <c r="S20"/>
  <c i="14" r="S71"/>
  <c r="S22"/>
  <c i="7" r="S35"/>
  <c r="S20"/>
  <c i="10" r="S256"/>
  <c r="S25"/>
  <c i="7" r="R11"/>
  <c i="4" r="S206"/>
  <c r="S23"/>
  <c i="3" r="S58"/>
  <c r="S20"/>
  <c i="8" r="J11"/>
  <c i="1" r="F27"/>
  <c i="8" r="S11"/>
  <c i="1" r="S27"/>
  <c i="10" r="S233"/>
  <c r="S24"/>
  <c i="9" r="J36"/>
  <c i="10" r="R11"/>
  <c r="S11"/>
  <c i="1" r="S29"/>
  <c i="11" r="R11"/>
  <c i="12" r="R11"/>
  <c r="S11"/>
  <c i="1" r="S31"/>
  <c i="13" r="R11"/>
  <c r="S11"/>
  <c i="1" r="S32"/>
  <c i="15" r="S39"/>
  <c r="S20"/>
  <c r="S11"/>
  <c i="1" r="S34"/>
  <c i="16" r="R11"/>
  <c r="S11"/>
  <c i="1" r="S35"/>
  <c i="13" r="S192"/>
  <c r="S23"/>
  <c i="1" r="D25"/>
  <c i="15" r="S153"/>
  <c r="S23"/>
  <c i="11" r="S31"/>
  <c r="S20"/>
  <c i="5" r="R11"/>
  <c i="17" r="S183"/>
  <c r="S23"/>
  <c i="5" r="S41"/>
  <c r="S20"/>
  <c i="7" r="J11"/>
  <c i="1" r="F26"/>
  <c i="13" r="S304"/>
  <c r="S27"/>
  <c i="14" r="S11"/>
  <c i="1" r="S33"/>
  <c i="15" r="R11"/>
  <c i="1" r="D37"/>
  <c r="D36"/>
  <c i="17" r="S170"/>
  <c r="S22"/>
  <c r="S157"/>
  <c r="S21"/>
  <c i="3" r="S171"/>
  <c r="S21"/>
  <c i="17" r="S358"/>
  <c r="S28"/>
  <c i="14" r="S137"/>
  <c r="S24"/>
  <c i="9" r="J11"/>
  <c i="1" r="F28"/>
  <c i="9" r="S11"/>
  <c i="1" r="S28"/>
  <c i="14" r="J11"/>
  <c i="1" r="F33"/>
  <c i="3" r="R11"/>
  <c i="17" r="R11"/>
  <c i="7" r="S53"/>
  <c r="S21"/>
  <c i="13" r="S48"/>
  <c r="S20"/>
  <c i="1" l="1" r="D21"/>
  <c r="F11"/>
</calcChain>
</file>

<file path=xl/sharedStrings.xml><?xml version="1.0" encoding="utf-8"?>
<sst xmlns="http://schemas.openxmlformats.org/spreadsheetml/2006/main">
  <si>
    <t>SOUHRNNÝ LIST STAVBY</t>
  </si>
  <si>
    <t>STAVBA</t>
  </si>
  <si>
    <t xml:space="preserve">TÚ_S_001 - II/205 Přeložka silnice - obchvat Veselov </t>
  </si>
  <si>
    <t/>
  </si>
  <si>
    <t>ZÁKLADNÍ ÚDAJE</t>
  </si>
  <si>
    <t xml:space="preserve">Objednatel: </t>
  </si>
  <si>
    <t xml:space="preserve">Cena (bez DPH): </t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</si>
  <si>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</si>
  <si>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</si>
  <si>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</si>
  <si>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</si>
  <si>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</si>
  <si>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</si>
  <si>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</si>
  <si>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</si>
  <si>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</si>
  <si>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</si>
  <si>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</si>
  <si>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část00</t>
  </si>
  <si>
    <t>Vedlejší a ostatní náklady</t>
  </si>
  <si>
    <t>část01</t>
  </si>
  <si>
    <t xml:space="preserve">II/205 Přeložka silnice - obchvat Veselov </t>
  </si>
  <si>
    <t xml:space="preserve">   └ SO001 ꜛ</t>
  </si>
  <si>
    <t>Bourání a příprava staveniště</t>
  </si>
  <si>
    <t xml:space="preserve">   └ SO101 ꜛ</t>
  </si>
  <si>
    <t>Přeložka silnice II/205 - úsek 1 (km 0.000 - 0.500)</t>
  </si>
  <si>
    <t xml:space="preserve">   └ SO102 ꜛ</t>
  </si>
  <si>
    <t>Přeložka silnice II/205 - úsek 2 (km 0.500 - 1.480)</t>
  </si>
  <si>
    <t xml:space="preserve">   └ SO103 ꜛ</t>
  </si>
  <si>
    <t>Křižovatka v km 0.450 00</t>
  </si>
  <si>
    <t xml:space="preserve">   └ SO131 ꜛ</t>
  </si>
  <si>
    <t>Propustek na hlavní trase km 0,760 00</t>
  </si>
  <si>
    <t xml:space="preserve">   └ SO132 ꜛ</t>
  </si>
  <si>
    <t>Propustek na hlavní trase km 1,049 20</t>
  </si>
  <si>
    <t xml:space="preserve">   └ SO133 ꜛ</t>
  </si>
  <si>
    <t>Propustek v křižovatce km 0,120 00</t>
  </si>
  <si>
    <t xml:space="preserve">   └ SO151 ꜛ</t>
  </si>
  <si>
    <t>Polní cesty a sjezdy</t>
  </si>
  <si>
    <t xml:space="preserve">   └ SO191 ꜛ</t>
  </si>
  <si>
    <t>Dopravně inženýrská opatření</t>
  </si>
  <si>
    <t xml:space="preserve">   └ SO192 ꜛ</t>
  </si>
  <si>
    <t>Dopravní značení</t>
  </si>
  <si>
    <t xml:space="preserve">   └ SO201 ꜛ</t>
  </si>
  <si>
    <t>Most přes biokoridor v km 0,240 00</t>
  </si>
  <si>
    <t xml:space="preserve">   └ SO301 ꜛ</t>
  </si>
  <si>
    <t>Přeložka vodovodu v km 0,160 00 - 0,340 00</t>
  </si>
  <si>
    <t xml:space="preserve">   └ SO302 ꜛ</t>
  </si>
  <si>
    <t>Přeložka vodovodu v km 0,450</t>
  </si>
  <si>
    <t xml:space="preserve">   └ SO801 ꜛ</t>
  </si>
  <si>
    <t>Rekultivace a náhradní výsadba</t>
  </si>
  <si>
    <t>část02</t>
  </si>
  <si>
    <t>II/205 + III/205 22 Výstavba křižovatky Knínice</t>
  </si>
  <si>
    <t>KŘIŽOVATKA II/205 + III/205 22</t>
  </si>
  <si>
    <t>DOPRAVNĚ INŽENÝRSKÁ OPATŘENÍ</t>
  </si>
  <si>
    <t>SOUPIS PRACÍ</t>
  </si>
  <si>
    <t xml:space="preserve">Objekt: </t>
  </si>
  <si>
    <t xml:space="preserve">Celková cena (bez DPH): </t>
  </si>
  <si>
    <t>část00 - Vedlejší a ostatní náklady</t>
  </si>
  <si>
    <t xml:space="preserve">Celková cena (s DPH): </t>
  </si>
  <si>
    <t>SOUHRN</t>
  </si>
  <si>
    <t>Kód</t>
  </si>
  <si>
    <t>Název</t>
  </si>
  <si>
    <t>Všeobecné konstrukce a práce</t>
  </si>
  <si>
    <t>přidružená stavební výroba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</si>
  <si>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</si>
  <si>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</si>
  <si>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</si>
  <si>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</si>
  <si>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</si>
  <si>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</si>
  <si>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</si>
  <si>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</si>
  <si>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</si>
  <si>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02730</t>
  </si>
  <si>
    <t>POMOC PRÁCE ZŘÍZ NEBO ZAJIŠŤ OCHRANU INŽENÝRSKÝCH SÍTÍ</t>
  </si>
  <si>
    <t>KPL</t>
  </si>
  <si>
    <t>doplňující popis</t>
  </si>
  <si>
    <t>OCHRANA STÁVAJÍCÍCH IS</t>
  </si>
  <si>
    <t>výměra</t>
  </si>
  <si>
    <t>1 = 1,000000 =&gt; A</t>
  </si>
  <si>
    <t>technická specifikace</t>
  </si>
  <si>
    <t>zahrnuje veškeré náklady spojené s objednatelem požadovanými zařízeními</t>
  </si>
  <si>
    <t>cenová soustava</t>
  </si>
  <si>
    <t>OTSKP 2024</t>
  </si>
  <si>
    <t>02770</t>
  </si>
  <si>
    <t>a</t>
  </si>
  <si>
    <t>POMOC PRÁCE ZŘÍZ NEBO ZAJIŠŤ ÚPRAVY NA MELIORAČNÍCH SÍTÍCH</t>
  </si>
  <si>
    <t>PROHLOUBENÍ STUDNY PŘI POKLESU HLADINY PODZEMNÍ VODY, POLOŽKA BUDE ČERPÁNA NA ŽÁDOST TDS A INVESTORA</t>
  </si>
  <si>
    <t>b</t>
  </si>
  <si>
    <t>- podrobné odvodňovací zařízení (POZ) je napojeno na hlavní odvodňovací zařízení (HOZ) RATIBOŘ_x000d_
- POZ je soustava potrubí, které je napojeno na HOZ a během stavby bude dotčeno_x000d_
- toto zařízení bude odstraněno a odvezeno na skládku (včetně naložení, odvozu, uložení a poplatku za uložení na skládku)</t>
  </si>
  <si>
    <t>02910</t>
  </si>
  <si>
    <t>OSTATNÍ POŽADAVKY - ZEMĚMĚŘIČSKÁ MĚŘENÍ</t>
  </si>
  <si>
    <t>- zaměření skutečného stavu po dokončení stavby (včetně přeložek inženýrských sítí), vč. zákresu do katastrální mapy a její digitalizace_x000d_
- včetně vektorových dat osy realizované silnice II. třídy ve formátu ESRI SHP nebo GDB, popř. DWG či DGN (otevřené i uzavřené formáty)</t>
  </si>
  <si>
    <t>zahrnuje veškeré náklady spojené s objednatelem požadovanými pracemi, 
- pro stanovení orientační investorské ceny určete jednotkovou cenu jako 1% odhadované ceny stavby</t>
  </si>
  <si>
    <t>02911</t>
  </si>
  <si>
    <t>OSTATNÍ POŽADAVKY - GEODETICKÉ ZAMĚŘENÍ</t>
  </si>
  <si>
    <t xml:space="preserve">- vytyčení stavby  - směrové a výškové vytyčení stavby dle vytyčovacích souřadnic, včetně vytýčení inženýrských sítí_x000d_
- veškeré geodetické práce v průběhu stavby</t>
  </si>
  <si>
    <t>zahrnuje veškeré náklady spojené s objednatelem požadovanými pracemi</t>
  </si>
  <si>
    <t>02943</t>
  </si>
  <si>
    <t>OSTATNÍ POŽADAVKY - VYPRACOVÁNÍ RDS</t>
  </si>
  <si>
    <t>- realizační dokumentace stavby</t>
  </si>
  <si>
    <t>02944</t>
  </si>
  <si>
    <t>OSTAT POŽADAVKY - DOKUMENTACE SKUTEČ PROVEDENÍ V DIGIT FORMĚ</t>
  </si>
  <si>
    <t>- dokumentace skutečného provedení stavby _x000d_
- DSPS v počtu 3 paré + 1 x elektronicky otevřené i uzavřené formáty</t>
  </si>
  <si>
    <t>02945</t>
  </si>
  <si>
    <t>OSTAT POŽADAVKY - GEOMETRICKÝ PLÁN</t>
  </si>
  <si>
    <t>- podklady pro majetkoprávní vypořádání stavby _x000d_
- vypracování geometrického plánu včetně projednání a schválení na příslušném KÚ_x000d_
- zajištění geometrických plánů skutečného provedení objektů a inženýrských sítí a geometrických plánů věcných břemen v požadovaném formátu s hranicemi pozemků jako podklad pro vklad do katastrální mapy pro evidenci změn na katastrálním úřadu_x000d_
- tato dokumentace bude potvrzena příslušným katastrálním úřadem a předána v 6 ti tištěných vyhotoveních v termínu dle potřeb investora_x000d_
- včetně digitální verze GP ověřené KÚ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</si>
  <si>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</si>
  <si>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029511</t>
  </si>
  <si>
    <t>OSTATNÍ POŽADAVKY - POSUDKY A KONTROLY</t>
  </si>
  <si>
    <t>- kontrola hladiny podzemních vod ve studnách v obci Veselov _x000d_
- včetně vyhodnocení a závěrečné zprávy</t>
  </si>
  <si>
    <t>02960</t>
  </si>
  <si>
    <t>OSTATNÍ POŽADAVKY - ODBORNÝ DOZOR</t>
  </si>
  <si>
    <t>- odborný geotechnický dozor</t>
  </si>
  <si>
    <t>zahrnuje veškeré náklady spojené s objednatelem požadovaným dozorem</t>
  </si>
  <si>
    <t>02991</t>
  </si>
  <si>
    <t>OSTATNÍ POŽADAVKY - INFORMAČNÍ TABULE</t>
  </si>
  <si>
    <t>KUS</t>
  </si>
  <si>
    <t>- dočasný billboard rozměr min. 2,0 x 1,0 m, provedení plast nebo plech v barevném provedení včetně kotvení, údržby a odstranění, údaje dle zadávací dokumentace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</si>
  <si>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</si>
  <si>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</si>
  <si>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</si>
  <si>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</si>
  <si>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</si>
  <si>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</si>
  <si>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</si>
  <si>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7 - přidružená stavební výroba</t>
  </si>
  <si>
    <t>75L1A2</t>
  </si>
  <si>
    <t>MĚŘENÍ AKUSTICKÉHO HLUKU NA HRANICI OCHRANNÉHO PÁSMA V ZAST.</t>
  </si>
  <si>
    <t>komplet</t>
  </si>
  <si>
    <t>- měření hluku v denní i noční době (v průběhu zkušebního provozu stavby) ve vybraném chráněném venkovním prostoru staveb blízkých rodinných domů (Veselov č.p. 1 a Veselov č.p. 2)_x000d_
- dle stanoviska Krajské hygienické stanice Karlovarského kraje č.j. KHSKV 01077/2024/HOK/Pla-S10 ze dne 15.02.2024_x000d_
- hygienické limity hluku v chráněných venkovních prostorech staveb stanoví § 12 nařízení vlády č. 272/2011 Sb., o ochraně zdraví před nepříznivými účinky hluku a vibrací, ve znění pozdějších předpisů_x000d_
- konkrétní místo měření hluku bude s pracovníky KHS KK upřesněno při uvádění stavby do zkušebního provozu, nejpozději ale před samotným měřením hluku</t>
  </si>
  <si>
    <t>2 = 2,000000 =&gt; A</t>
  </si>
  <si>
    <t xml:space="preserve">1. Položka obsahuje:
 – práce spojené s měřením specifikovaného celku/bloku/zařízení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Udává se komplet odlišných materiálů a činností, které tvoří funkční nedělitelný celek daný názvem položky.
</t>
  </si>
  <si>
    <t>SO001 - Bourání a příprava staveniště</t>
  </si>
  <si>
    <t>Zemní práce</t>
  </si>
  <si>
    <t>Ostatní konstrukce a práce</t>
  </si>
  <si>
    <t>014102</t>
  </si>
  <si>
    <t>POPLATKY ZA SKLÁDKU</t>
  </si>
  <si>
    <t>t</t>
  </si>
  <si>
    <t>- výkopek - zemina_x000d_
- materiál z krajnice</t>
  </si>
  <si>
    <t xml:space="preserve">z pol. č. 12273: 253,05m3*1,8t/m3 = 455,490000 =&gt; A t_x000d_
z položky č. 12932:  250,0*0,5*1,8 = 225,000000 =&gt; B _x000d_
A+B = 680,490000 =&gt; C</t>
  </si>
  <si>
    <t>zahrnuje veškeré poplatky provozovateli skládky související s uložením odpadu na skládce.</t>
  </si>
  <si>
    <t>- výkopek - zemina _x000d_
- položka bude čerpána pouze se souhlasem TDS</t>
  </si>
  <si>
    <t>z pol. č. 13273.b: 1413,0m3*1,8t/m3 = 2543,400000 =&gt; A t</t>
  </si>
  <si>
    <t>c</t>
  </si>
  <si>
    <t>- beton (vybourané potrubí)_x000d_
- cementová suť z vozovky</t>
  </si>
  <si>
    <t xml:space="preserve">z položky č. 969245: 60,0m*0,2t/m = 12,000000 =&gt; A t_x000d_
z položky č. 11334:  240,273*2,2 = 528,600600 =&gt; B _x000d_
A+B = 540,600600 =&gt; C</t>
  </si>
  <si>
    <t>d</t>
  </si>
  <si>
    <t>- kamenivo - suť z vybourané vozovky</t>
  </si>
  <si>
    <t xml:space="preserve">z položky 11332:  373,758*2,1 = 784,891800 =&gt; A</t>
  </si>
  <si>
    <t>- kopané sondy pro ověření výškového a směrového vedení IS a HOZ RATIBOŘ - cekem 8 KS sond</t>
  </si>
  <si>
    <t>02811</t>
  </si>
  <si>
    <t>PRŮZKUMNÉ PRÁCE GEOTECHNICKÉ NA POVRCHU</t>
  </si>
  <si>
    <t xml:space="preserve">- doplňující inženýrskogeologické průzkumy  pro ověření třídy těžitelnosti zemin a hornin</t>
  </si>
  <si>
    <t>1 - Zemní práce</t>
  </si>
  <si>
    <t>11120</t>
  </si>
  <si>
    <t>ODSTRANĚNÍ KŘOVIN</t>
  </si>
  <si>
    <t>M2</t>
  </si>
  <si>
    <t>- kácení křovin, včetně případných vzrostlých náletových dřevin všech průměrů _x000d_
- včetně naložení a odvozu dřevní hmoty a včetně její likvidace</t>
  </si>
  <si>
    <t>digitálně odměřeno ze situace: 3472,0m2 = 3472,000000 =&gt; A m2</t>
  </si>
  <si>
    <t>odstranění křovin a stromů do průměru 100 mm
doprava dřevin bez ohledu na vzdálenost
spálení na hromadách nebo štěpkování</t>
  </si>
  <si>
    <t>11201</t>
  </si>
  <si>
    <t>KÁCENÍ STROMŮ D KMENE DO 0,5M S ODSTRANĚNÍM PAŘEZŮ</t>
  </si>
  <si>
    <t>- včetně naložení a odvozu dřevní hmoty - dřevní hmota bude odkoupena zhotovitelem stavby na základě uzavřené kupní smlouvy nebo si ji převezme vlastník pozemku</t>
  </si>
  <si>
    <t>kácení dle situace: 135ks = 135,000000 =&gt; A ks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</si>
  <si>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</si>
  <si>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11202</t>
  </si>
  <si>
    <t>KÁCENÍ STROMŮ D KMENE DO 0,9M S ODSTRANĚNÍM PAŘEZŮ</t>
  </si>
  <si>
    <t>kácení dle situace: 10ks = 10,000000 =&gt; A ks</t>
  </si>
  <si>
    <t>11332</t>
  </si>
  <si>
    <t>ODSTRANĚNÍ PODKLADŮ ZPEVNĚNÝCH PLOCH Z KAMENIVA NESTMELENÉHO</t>
  </si>
  <si>
    <t>M3</t>
  </si>
  <si>
    <t>- včetně naložení, dopravy a uložení na skládku _x000d_
- poplatek za uložení na skládce - skládkovné v položce 014102.d</t>
  </si>
  <si>
    <t>odměřeno digitálně ze situace_x000d_
bourání rušené části silnice II/205, označení dle situace_x000d_
tloušťka dle průzkumu vozovky - 0.14 m_x000d_
1.1: 952,0m2*1,1koef. rozš.*0,14m = 146,608000 =&gt; A m3_x000d_
1.2: 1475,0m2*1,1koef. rozš.*0,14m = 227,150000 =&gt; B m3_x000d_
Celkem: A+B = 373,758000 =&gt; C 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</si>
  <si>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</si>
  <si>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11334</t>
  </si>
  <si>
    <t>ODSTRANĚNÍ PODKLADU ZPEVNĚNÝCH PLOCH S CEMENT POJIVEM</t>
  </si>
  <si>
    <t>- včetně naložení, dopravy a uložení na skládku _x000d_
- poplatek za uložení na skládce - skládkovné v položce 014102.c</t>
  </si>
  <si>
    <t>odměřeno digitálně ze situace_x000d_
bourání rušené části silnice II/205, označení dle situace_x000d_
tloušťka dle průzkumu vozovky - 0.09 m_x000d_
1.1: 952,0m2*1,1koef. rozš.*0,09m = 94,248000 =&gt; A m3_x000d_
1.2: 1475,0m2*1,1koef. rozš.*0,09m = 146,025000 =&gt; B m3_x000d_
Celkem: A+B = 240,273000 =&gt; C m3</t>
  </si>
  <si>
    <t>11372</t>
  </si>
  <si>
    <t>FRÉZOVÁNÍ ZPEVNĚNÝCH PLOCH ASFALTOVÝCH</t>
  </si>
  <si>
    <t xml:space="preserve">- vyfrézovaný materiál bude využit v rámci stavby takto: _x000d_
SO 101: pol. 56960: 154,50 m3_x000d_
SO 102: pol. 56960: 288,00 m3_x000d_
SO 103: pol. 56960:   3,461 m3 _x000d_
SO 151: pol. 56960:   0,000 m3 _x000d_
_x000d_
včetně naložení, odvozu - uložení na mezideponii viz položka 17120.c</t>
  </si>
  <si>
    <t>odměřeno digitálně ze situace_x000d_
frézování asfaltového krytu rušené části silnice II/205, označení dle situace_x000d_
tloušťka dle průzkumu vozovky - 0.175 m_x000d_
1.1: 952,0m2*1,05koef. rozš.*0,175m = 174,930000 =&gt; A m3_x000d_
1.2: 1475,0m2*1,05koef. rozš.*0,175m = 271,031250 =&gt; B m3_x000d_
Celkem: A+B = 445,961250 =&gt; C m3</t>
  </si>
  <si>
    <t>11522</t>
  </si>
  <si>
    <t>PŘEVEDENÍ VODY POTRUBÍM DN 200 NEBO ŽLABY R.O. DO 0,7M</t>
  </si>
  <si>
    <t>M</t>
  </si>
  <si>
    <t>BETONOVÁ ŽLABOVKA PRO PROVIZORNÍ PŘEVEDENÍ VODY_x000d_
- položka bude čerpána pouze se souhlasem TDS</t>
  </si>
  <si>
    <t>km 0.000 - 0.105, délka 2x105 m: 2*105,0m = 210,000000 =&gt; A m_x000d_
km 0.355 - 0.455, délka 2x100 m: 2*100,0m = 200,000000 =&gt; B m_x000d_
km 0.575 - 0.680, délka 2x105 m: 2*105,0m = 210,000000 =&gt; C m_x000d_
km 0.840 - 0.975, délka 2x135 m: 2*135,0m = 270,000000 =&gt; D m_x000d_
km 1.200 - 1.300, délka 2x100 m: 2*100,0m = 200,000000 =&gt; E m_x000d_
Celkem: A+B+C+D+E = 1090,000000 =&gt; F m</t>
  </si>
  <si>
    <t>Položka převedení vody na povrchu zahrnuje zřízení, udržování a odstranění příslušného zařízení. Převedení vody se uvádí buď průměrem potrubí (DN) nebo délkou rozvinutého obvodu žlabu (r.o.).</t>
  </si>
  <si>
    <t>ČÁSTEČNĚ PERFOROVANÉ POTRUBÍ DN 150 MM_x000d_
- položka bude čerpána pouze se souhlasem TDS</t>
  </si>
  <si>
    <t>odvodnění staveniště _x000d_
podélné odvodňovací zařízení na západní straně stavby: 1480,0m = 1480,000000 =&gt; A m_x000d_
příčné odvodňovací zařízení: 25ks*35,0m = 875,000000 =&gt; B m_x000d_
Celkem: A+B = 2355,000000 =&gt; C m</t>
  </si>
  <si>
    <t>12110</t>
  </si>
  <si>
    <t>SEJMUTÍ ORNICE NEBO LESNÍ PŮDY</t>
  </si>
  <si>
    <t>V TL. 300 MM, VČ. NALOŽENÍ A ODVOZU NA DEPONII URČENOU ZHOTOVITELEM, BUDE POUŽITO NA STAVBĚ PRO ZPĚTNÉ OHUMUSOVÁNÍ, PŘEBYTEK ORNICE BUDE ODVEZEN NA MÍSTO URČENÉ INVESTOREM (domluveno s místním zemědělcem panem Luďkem Civínem)_x000d_
(CELKEM PŘEBYTEK : 15 234,0 m3 - SO 801: 5603,4 m3 = 9630,6 m3)</t>
  </si>
  <si>
    <t>digitálně odměřeno ze situace:_x000d_
ve svahu: 7500,0m*0,3m = 2250,000000 =&gt; A m3_x000d_
v rovině: 43280,0m2*0,3m = 12984,000000 =&gt; B m3_x000d_
Celkem: A+B = 15234,000000 =&gt; C m3</t>
  </si>
  <si>
    <t>položka zahrnuje sejmutí ornice bez ohledu na tloušťku vrstvy a její vodorovnou dopravu
nezahrnuje uložení na trvalou skládku</t>
  </si>
  <si>
    <t>12190</t>
  </si>
  <si>
    <t>PŘEVRSTVENÍ ORNICE</t>
  </si>
  <si>
    <t>PŘETŘÍDĚNÍ OD KOŘENŮ A VĚTVÍ A OŠETŘOVÁNÍ ORNICE NA DEPONII</t>
  </si>
  <si>
    <t>dle pol. č. 12110: 15234,0m3 = 15234,000000 =&gt; A m3</t>
  </si>
  <si>
    <t>položka zahrnuje převrstvení ornice na skládce</t>
  </si>
  <si>
    <t>12273</t>
  </si>
  <si>
    <t>ODKOPÁVKY A PROKOPÁVKY OBECNÉ TŘ. I</t>
  </si>
  <si>
    <t>- včetně naložení, dopravy a uložení na skládku _x000d_
- poplatek za uložení na skládce - skládkovné v položce 014102.a</t>
  </si>
  <si>
    <t>digitálně odměřeno ze situace, tloušťka 0.20 m_x000d_
označení dle Situace SO 001_x000d_
3.1: 55,0m2*1,05koef. rozš.*0,2m = 11,550000 =&gt; A m3_x000d_
3.2: 370,0m2*1,05koef. rozš.*0,2m = 77,700000 =&gt; B m3_x000d_
3.3: 350,0m2*1,05koef. rozš.*0,2m = 73,500000 =&gt; C m3_x000d_
3.4: 430,0m2*1,05koef. rozš.*0,2m = 90,300000 =&gt; D m3_x000d_
Celkem: A+B+C+D = 253,050000 =&gt; E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</si>
  <si>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</si>
  <si>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12932</t>
  </si>
  <si>
    <t>ČIŠTĚNÍ PŘÍKOPŮ OD NÁNOSU DO 0,5M3/M</t>
  </si>
  <si>
    <t>digitálně odměřeno ze situace_x000d_
obnovení funkce stávajícího příkopu v km 0.150 - 0.320: 250,0m = 250,000000 =&gt; A m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</si>
  <si>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</si>
  <si>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129946</t>
  </si>
  <si>
    <t>ČIŠTĚNÍ POTRUBÍ DN DO 400MM</t>
  </si>
  <si>
    <t>DN 350 mm_x000d_
- včetně naložení, odvozu materiálu, uložení a případného poplatku za skládku</t>
  </si>
  <si>
    <t>digitálně odměřeno ze situace_x000d_
km 0.260: 9,0m = 9,000000 =&gt; A m</t>
  </si>
  <si>
    <t>129958</t>
  </si>
  <si>
    <t>ČIŠTĚNÍ POTRUBÍ DN DO 600MM</t>
  </si>
  <si>
    <t>DN 600 mm_x000d_
- včetně naložení, odvozu materiálu, uložení a případného poplatku za skládku</t>
  </si>
  <si>
    <t>digitálně odměřeno ze situace_x000d_
km 0.200: 11,0m = 11,000000 =&gt; A m</t>
  </si>
  <si>
    <t>13273</t>
  </si>
  <si>
    <t>HLOUBENÍ RÝH ŠÍŘ DO 2M PAŽ I NEPAŽ TŘ. I</t>
  </si>
  <si>
    <t>- vyhloubený materiál bude ponechán na místě pro zpětné využití _x000d_
- materiál bude použit do položky 17411_x000d_
- včetně naložení a odvozu na mezideponii</t>
  </si>
  <si>
    <t>výkopové práce při odstraňování HOZ Ratiboř: 1,0m*1,7m*60,0m = 102,000000 =&gt; A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</si>
  <si>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</si>
  <si>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- včetně naložení, dopravy a uložení na skládku _x000d_
- poplatek za uložení na skládce - skládkovné v položce 014102.b_x000d_
- položka bude čerpána pouze se souhlasem TDS</t>
  </si>
  <si>
    <t>výkop pro odvodňovací rýhu: (1480,0m+875,0m)*0,6m*1,0m = 1413,000000 =&gt; A m3</t>
  </si>
  <si>
    <t>17120</t>
  </si>
  <si>
    <t>ULOŽENÍ SYPANINY DO NÁSYPŮ A NA SKLÁDKY BEZ ZHUTNĚNÍ</t>
  </si>
  <si>
    <t>- uložení na trvalou skládku</t>
  </si>
  <si>
    <t>uložení zeminy na skládku_x000d_
z pol. č. 12273: 253,05m3 = 253,050000 =&gt; A m3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</si>
  <si>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</si>
  <si>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- uložení na trvalou skládku _x000d_
- položka bude čerpána pouze se souhlasem TDS</t>
  </si>
  <si>
    <t>uložení zeminy na skládku_x000d_
z pol. č. 13273.b: 1413,0m3 = 1413,000000 =&gt; A m3</t>
  </si>
  <si>
    <t>- uložení vyfrézovaného materiálu na mezideponii (z položky 11372)</t>
  </si>
  <si>
    <t>445,961 = 445,961000 =&gt; A</t>
  </si>
  <si>
    <t xml:space="preserve">položka zahrnuje:_x000d_
- kompletní provedení zemní konstrukce do předepsaného tvaru_x000d_
- ošetření úložiště po celou dobu práce v něm vč. klimatických opatření_x000d_
- ztížení v okolí vedení, konstrukcí a objektů a jejich dočasné zajištění_x000d_
- ztížení provádění ve ztížených podmínkách a stísněných prostorech_x000d_
- ztížené ukládání sypaniny pod vodu_x000d_
- ukládání po vrstvách a po jiných nutných částech (figurách) vč. dosypávek_x000d_
- spouštění a nošení materiálu_x000d_
- úprava, očištění a ochrana podloží a svahů_x000d_
- svahování, uzavírání povrchů svahů_x000d_
- udržování úložiště a jeho ochrana proti vodě_x000d_
- odvedení nebo obvedení vody v okolí úložiště a v úložišti_x000d_
- veškeré  pomocné konstrukce umožňující provedení  zemní konstrukce  (příjezdy,  sjezdy,  nájezdy, lešení, podpěrné konstrukce, přemostění, zpevněné plochy, zakrytí a pod.)</t>
  </si>
  <si>
    <t>- uložení materiálu na mezideponii (z položky 13273.a)</t>
  </si>
  <si>
    <t>1,0m*1,7m*60,0m = 102,000000 =&gt; A</t>
  </si>
  <si>
    <t>17411</t>
  </si>
  <si>
    <t>ZÁSYP JAM A RÝH ZEMINOU SE ZHUTNĚNÍM</t>
  </si>
  <si>
    <t>- zpětný zásyp HOZ Ratboř - zemina z položky 13273.a</t>
  </si>
  <si>
    <t xml:space="preserve">položka zahrnuje:_x000d_
- kompletní provedení zemní konstrukce vč. výběru vhodného materiálu_x000d_
- úprava  ukládaného  materiálu  vlhčením,  tříděním,  promícháním  nebo  vysoušením,  příp. jiné úpravy za účelem zlepšení jeho  mech. vlastností_x000d_
- hutnění i různé míry hutnění _x000d_
- ošetření úložiště po celou dobu práce v něm vč. klimatických opatření_x000d_
- ztížení v okolí vedení, konstrukcí a objektů a jejich dočasné zajištění_x000d_
- ztížení provádění vč. hutnění ve ztížených podmínkách a stísněných prostorech_x000d_
- ztížené ukládání sypaniny pod vodu_x000d_
- ukládání po vrstvách a po jiných nutných částech (figurách) vč. dosypávek_x000d_
- spouštění a nošení materiálu_x000d_
- výměna částí zemní konstrukce znehodnocené klimatickými vlivy_x000d_
- ruční hutnění_x000d_
- udržování úložiště a jeho ochrana proti vodě_x000d_
- odvedení nebo obvedení vody v okolí úložiště a v úložišti_x000d_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</si>
  <si>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</si>
  <si>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</si>
  <si>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KAMENIVO FR. 8-16 MM, POLOŽKA BUDE ČERPÁNA NA ŽÁDOST TDI A INVESTORA_x000d_
- včetně dodání, dopravy a nákupu vhodného materiálu</t>
  </si>
  <si>
    <t>obsyp potrubí v odvodňovací rýze_x000d_
výpočet: výkop - objem trouby: 1413,0m3-(3,14*0,075m*0,075m*2355,0m) = 1371,404813 =&gt; A m3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</si>
  <si>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</si>
  <si>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9 - Ostatní konstrukce a práce</t>
  </si>
  <si>
    <t>912283</t>
  </si>
  <si>
    <t>SMĚROVÉ SLOUPKY Z PLAST HMOT - DEMONTÁŽ A ODVOZ</t>
  </si>
  <si>
    <t>demontáž směrových sloupků bílé barvy podél rušené části silnice II/205: 20ks = 20,000000 =&gt; A ks</t>
  </si>
  <si>
    <t>položka zahrnuje demontáž stávajícího sloupku, jeho odvoz do skladu nebo na skládku</t>
  </si>
  <si>
    <t>919114</t>
  </si>
  <si>
    <t>ŘEZÁNÍ ASFALTOVÉHO KRYTU VOZOVEK TL DO 200MM</t>
  </si>
  <si>
    <t>digitálně odměřeno ze situace_x000d_
6,0m+5,5m+6,0m+5,0m = 22,500000 =&gt; A m</t>
  </si>
  <si>
    <t>položka zahrnuje řezání vozovkové vrstvy v předepsané tloušťce, včetně spotřeby vody</t>
  </si>
  <si>
    <t>966841</t>
  </si>
  <si>
    <t>ODSTRANĚNÍ OPLOCENÍ DŘEVĚNÉHO</t>
  </si>
  <si>
    <t>DEMONTÁŽ OHRADNÍKU_x000d_
- včetně naložení, odvozu materiálu, uložení a případného poplatku za skládku</t>
  </si>
  <si>
    <t>digitálně odměřeno ze situace_x000d_
odstranění ohradníku zemědělských ploch, označení dle situace, sloupky á 5.0 m - 94 ks_x000d_
2.1: 100,0m = 100,000000 =&gt; A m_x000d_
2.2: 280,0m = 280,000000 =&gt; B m_x000d_
2.3: 35,0m = 35,000000 =&gt; C m_x000d_
2.4: 55,0m = 55,000000 =&gt; D m_x000d_
Celkem: A+B+C+D = 470,000000 =&gt; E m</t>
  </si>
  <si>
    <t>položka zahrnuje:
- kompletní bourací práce včetně odstranění základových konstrukcí a nezbytného rozsahu zemních prací,
- veškerou manipulaci s vybouranou sutí a hmotami včetně uložení na skládku,
- veškeré další práce plynoucí z technologického předpisu a z platných předpisů,
- odstranění sloupků z jiného materiálu, odstranění vrat a vrátek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</si>
  <si>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969245</t>
  </si>
  <si>
    <t>VYBOURÁNÍ POTRUBÍ DN DO 300MM KANALIZAČ</t>
  </si>
  <si>
    <t>ODSTRANĚNÍ MELIORAČNÍHO ŘADU (HOZ RATIBOŘ), DN 250 MM _x000d_
- včetně naložení, dopravy a uložení na skládku _x000d_
- poplatek za uložení na skládce - skládkovné v položce 014102.c</t>
  </si>
  <si>
    <t>60,0m = 60,000000 =&gt; A m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</si>
  <si>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</si>
  <si>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SO101 - Přeložka silnice II/205 - úsek 1 (km 0.000 - 0.500)</t>
  </si>
  <si>
    <t>Základy</t>
  </si>
  <si>
    <t>Vodorovné konstrukce</t>
  </si>
  <si>
    <t>Komunikace</t>
  </si>
  <si>
    <t>Potrubí</t>
  </si>
  <si>
    <t>- výkopek - zemina</t>
  </si>
  <si>
    <t>z pol. č. 17120.a (13173 a 13273): 426,1m3*1,8t/m3 = 766,980000 =&gt; A t</t>
  </si>
  <si>
    <t>LABORATORNÍ ZKOUŠKY ZEMIN - PŘEDPOKLAD 2 KS, STANOVENÍ VHODNOSTI POUŽITÍ VYTĚŽENÝCH ZEMIN DO ZEMNÍHO TĚLESA, _x000d_
STANOVENÍ MNOŽSTVÍ A DRUH POJIVA K CHEMICKÉ ÚPRAVĚ_x000d_
- položka bude čerpána pouze se souhlasem TDS</t>
  </si>
  <si>
    <t>12383</t>
  </si>
  <si>
    <t>ODKOP PRO SPOD STAVBU SILNIC A ŽELEZNIC TŘ. II</t>
  </si>
  <si>
    <t>- materiál bude ponechán na místě pro zpětné využití - bude použito pro vrstevnatý násyp _x000d_
- materiál bude použit do položky 17171.a_x000d_
- včetně naložení a odvozu na mezideponii</t>
  </si>
  <si>
    <t>hodnota odečtena z výkazu hmot_x000d_
výkop hlavní trasy: 1791,0m3 = 1791,000000 =&gt; A m3_x000d_
výkop pro úpravu podloží násypu: 1851,0m3 = 1851,000000 =&gt; B m3_x000d_
Celkem: A+B = 3642,000000 =&gt; C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</si>
  <si>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</si>
  <si>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- materiál bude ponechán na místě pro zpětné využití - bude použito pro vrstevnatý násyp _x000d_
- materiál bude použit do položky 17171.b_x000d_
- včetně naložení a odvozu na mezideponii _x000d_
- položka bude čerpána pouze se souhlasem TDS</t>
  </si>
  <si>
    <t>hodnota odečtena z výkazu hmot_x000d_
výkop pro výměnu AZ_x000d_
1131,0m3 = 1131,000000 =&gt; A m3</t>
  </si>
  <si>
    <t>12393</t>
  </si>
  <si>
    <t>ODKOP PRO SPOD STAVBU SILNIC A ŽELEZNIC TŘ. III</t>
  </si>
  <si>
    <t>- materiál bude ponechán na místě pro zpětné využití - bude použito pro vrstevnatý násyp _x000d_
- materiál bude použit do položky 17170_x000d_
- včetně naložení a odvozu na mezideponii</t>
  </si>
  <si>
    <t>hodnota odečtena z výkazu hmot_x000d_
výkop hlavní trasy: 1900,0m3 = 1900,000000 =&gt; A m3</t>
  </si>
  <si>
    <t>12573</t>
  </si>
  <si>
    <t>VYKOPÁVKY ZE ZEMNÍKŮ A SKLÁDEK TŘ. I</t>
  </si>
  <si>
    <t>natěžení a dovoz zeminy z deponie_x000d_
pro pol. č. 17411: 66,5m3 = 66,500000 =&gt; A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</si>
  <si>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</si>
  <si>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12583</t>
  </si>
  <si>
    <t>VYKOPÁVKY ZE ZEMNÍKŮ A SKLÁDEK TŘ. II</t>
  </si>
  <si>
    <t>natěžení a dovoz zeminy z deponie_x000d_
pro pol. č. 17171.a: 5063,0m3 = 5063,000000 =&gt; A m3_x000d_
pro pol. č. 17171.b: 1131,0m3 = 1131,000000 =&gt; B m3_x000d_
Celkem: A+B = 6194,000000 =&gt; C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</si>
  <si>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</si>
  <si>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12593</t>
  </si>
  <si>
    <t>VYKOPÁVKY ZE ZEMNÍKŮ A SKLÁDEK TŘ III</t>
  </si>
  <si>
    <t>natěžení a dovoz zeminy zdeponie_x000d_
pro pol. č. 17170: 1900,0m3 = 1900,000000 =&gt; A m3</t>
  </si>
  <si>
    <t>12683</t>
  </si>
  <si>
    <t>ZŘÍZENÍ STUPŇŮ V PODLOŽÍ NÁSYPŮ TŘ. II</t>
  </si>
  <si>
    <t>hodnota odečtena z výkazu hmot_x000d_
výkop svahových stupňů: 1421,0m3 = 1421,000000 =&gt; A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</si>
  <si>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eventuelně nutné druhotné rozpojení odstřelené horniny
- ruční vykopávky, odstranění kořenů a napadávek
- pažení, vzepření a rozepření vč. přepažování (vyjma štětových stěn)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</si>
  <si>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12893</t>
  </si>
  <si>
    <t>PŘEDRCENÍ VÝKOPKU TŘ. III</t>
  </si>
  <si>
    <t>- předrcení výkopku _x000d_
- materiál bude ponechán na místě pro zpětné využití - bude použito pro vrstevnatý násyp</t>
  </si>
  <si>
    <t>výkopek tř. III, z pol. č. 12393: 1900,0m3 = 1900,000000 =&gt; A m3</t>
  </si>
  <si>
    <t>položka nezahrnuje žádnou manipulaci s výkopkem (nakládání, doprava)</t>
  </si>
  <si>
    <t>13173</t>
  </si>
  <si>
    <t>HLOUBENÍ JAM ZAPAŽ I NEPAŽ TŘ. I</t>
  </si>
  <si>
    <t>výkop pro vsakovací prostor v km 0.220 a 0.260: 18,0m*5,0m*2,0m*2 = 360,000000 =&gt; A m3 _x000d_
výkop pro šachty: 4,0m2*1,7m*2ks = 13,600000 =&gt; B m3_x000d_
Celkem: A+B = 373,600000 =&gt; C m3</t>
  </si>
  <si>
    <t>- částečně bude použito na stavbě pro zpětný zásyp melioračního potrubí (66,5 m3 - do položky 17411)_x000d_
- zbývající část materiálu bude odvezena na skládku _x000d_
- včetně naložení, dopravy a uložení na skládku nebo mezideponii_x000d_
- poplatek za uložení na skládce - skládkovné v položce 014102.a</t>
  </si>
  <si>
    <t>výkop pro meliorační potrubí: 1,0m*1,7m*70,0m = 119,000000 =&gt; A m3</t>
  </si>
  <si>
    <t>TRVALÁ SKLÁDKA</t>
  </si>
  <si>
    <t>uložení zeminy na skládku_x000d_
z pol. č. 13173: 373,6m3 = 373,600000 =&gt; A m3_x000d_
z pol. č. 13273: 119,0m3 = 119,000000 =&gt; B m3_x000d_
odpočet zeminy pro pol. č. 17411: -66,5m3 = -66,500000 =&gt; C m3_x000d_
Celkem: A+B+C = 426,100000 =&gt; D m3</t>
  </si>
  <si>
    <t>DEPONIE</t>
  </si>
  <si>
    <t>vytěžená zemina II. třídy těžitelnosti_x000d_
z pol. č. 12383.a: 3642,0m3 = 3642,000000 =&gt; A m3_x000d_
z pol. č. 12683: 1421,0m3 = 1421,000000 =&gt; B m3_x000d_
vytěžená zemina III. třídy těžitelnosti_x000d_
z pol. č. 12393: 1900,0m3 = 1900,000000 =&gt; C m3_x000d_
zemina dle pol. č. 17411: 66,5m3 = 66,500000 =&gt; D m3_x000d_
Celkem: A+B+C+D = 7029,500000 =&gt; E m3</t>
  </si>
  <si>
    <t>DEPONIE_x000d_
- položka bude čerpána pouze se souhlasem TDS</t>
  </si>
  <si>
    <t>vytěžená zemina II. třídy těžitelnosti_x000d_
z pol. č. 12383.b: 1131,0m3 = 1131,000000 =&gt; A m3</t>
  </si>
  <si>
    <t>17170</t>
  </si>
  <si>
    <t>ULOŽENÍ SYPANINY DO NÁSYPŮ VRSTEVNATÝCH SE ZHUTNĚNÍM</t>
  </si>
  <si>
    <t>VRSTEVNANÝ NÁSYP Z VÝKOPOVÉ ZEMINY DLE ČSN 73 6133 VČETNĚ HUTNĚNÍ</t>
  </si>
  <si>
    <t>vytěžená zemina III. třídy těžitelnosti_x000d_
z pol. č. 12393: 1900,0m3 = 1900,000000 =&gt; A m3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</si>
  <si>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</si>
  <si>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17171</t>
  </si>
  <si>
    <t>ULOŽENÍ SYPANINY DO NÁSYPŮ VRSTEVNATÝCH SE ZHUT SE ZLEPŠENÍM ZEMINY</t>
  </si>
  <si>
    <t>VRSTEVNANÝ NÁSYP Z VÝKOPOVÉ ZEMINY DLE ČSN 73 6133 VČETNĚ HUTNĚNÍ, CHEMICKÁ ÚPRAVA VYTĚŽENÝCH ZEMIN II. TŘÍDY TĚŽITELNOSTI, ZPĚTNÉ POUŽITÍ URČÍ GEOTECHNIK NA ZÁKLADĚ LABORATORNÍCH ZKOUŠEK_x000d_
- položka bude čerpána pouze se souhlasem TDS</t>
  </si>
  <si>
    <t>vytěžená zemina II. třídy těžitelnosti_x000d_
z pol. č. 12383.a: 3642,0m3 = 3642,000000 =&gt; A m3_x000d_
z pol. č. 12683: 1421,0m = 1421,000000 =&gt; B 3m3_x000d_
Celkem: A+B = 5063,000000 =&gt; C m3</t>
  </si>
  <si>
    <t>VRSTEVNANÝ NÁSYP Z VÝKOPOVÉ ZEMINY DLE ČSN 73 6133 VČETNĚ HUTNĚNÍ, CHEMICKÁ ÚPRAVA VYTĚŽENÝCH ZEMIN II. TŘÍDY TĚŽITELNOSTI, ZPĚTNÉ POUŽITÍ URČÍ GEOTECHNIK NA ZÁKLADĚ LABORATORNÍCH ZKOUŠEK,_x000d_
- položka bude čerpána pouze se souhlasem TDS</t>
  </si>
  <si>
    <t>17180</t>
  </si>
  <si>
    <t>ULOŽENÍ SYPANINY DO NÁSYPŮ Z NAKUPOVANÝCH MATERIÁLŮ</t>
  </si>
  <si>
    <t>VRSTEVNANÝ NÁSYP DLE ČSN 73 6133 VČETNĚ HUTNĚNÍ_x000d_
- včetně dodání, dopravy a nákupu vhodného materiálu _x000d_
- položka bude čerpána pouze se souhlasem TDS</t>
  </si>
  <si>
    <t>vrstevnatý násyp_x000d_
hodnota odečtena z výkazu hmot_x000d_
33798,0m3 = 33798,000000 =&gt; A m3_x000d_
odpočet_x000d_
vytěžená zemina II. třídy těžitelnosti_x000d_
z pol. č. 12383.a: 3642,0m3 = 3642,000000 =&gt; B m3_x000d_
z pol. č. 12383.b: 1131,0m3 = 1131,000000 =&gt; C m3_x000d_
z pol. č. 12683: 1421,0m3 = 1421,000000 =&gt; D m3_x000d_
Celkem: B+C+D = 6194,000000 =&gt; E m3_x000d_
vytěžená zemina III. třídy těžitelnosti_x000d_
z pol. č. 12393: 1900,0m3 = 1900,000000 =&gt; F m3_x000d_
Celkem: E+F = 8094,000000 =&gt; G m3_x000d_
Celkem: A-G = 25704,000000 =&gt; H m3_x000d_
+ rezerva 10%: 25704,0m3*0,1 = 2570,400000 =&gt; I m3_x000d_
Celkem: H+I = 28274,400000 =&gt; J m3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</si>
  <si>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</si>
  <si>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KAMENIVO FR. 63-125 MM, VČ. HUTNĚNÍ DLE ČSN 73 6133_x000d_
- včetně dodání, dopravy a nákupu vhodného materiálu</t>
  </si>
  <si>
    <t>hodnota odečtena z výkazu hmot_x000d_
násyp podloží násypu: 1975,0m3 = 1975,000000 =&gt; A m3_x000d_
násyp svahové stupně: 40,0m3 = 40,000000 =&gt; B m3_x000d_
Celkem: A+B = 2015,000000 =&gt; C m3</t>
  </si>
  <si>
    <t>ZEMINA VHODNÁ DO NÁSYPU DLE ČSN 73 6133, VČ. HUTNĚNÍ_x000d_
- včetně dodání, dopravy a nákupu vhodného materiálu</t>
  </si>
  <si>
    <t>hodnota odečtena z výkazu hmot_x000d_
zemina do aktivní zóny: 2068,0m3 = 2068,000000 =&gt; A m3</t>
  </si>
  <si>
    <t>ŠD FR. 0-32 MM, TL. 100 MM_x000d_
- včetně dodání, dopravy a nákupu vhodného materiálu _x000d_
- položka bude čerpána pouze se souhlasem TDS</t>
  </si>
  <si>
    <t>úprava zemní pláně v zářezu - vyrovnávací vrstva_x000d_
úsek 1: 0.380 - 0.440, průměrná šířka zemní pláně 12.5 m_x000d_
výpočet: 60,0m*12,5m*0,1m = 75,000000 =&gt; A m3</t>
  </si>
  <si>
    <t>17380</t>
  </si>
  <si>
    <t>ZEMNÍ KRAJNICE A DOSYPÁVKY Z NAKUPOVANÝCH MATERIÁLŮ</t>
  </si>
  <si>
    <t>NENAMRZAVÝ MATERIÁL MIN. PODMÍNEČNĚ VHODNÝ DLE ČSN 73 6133, VČ. HUTNĚNÍ_x000d_
- včetně dodání, dopravy a nákupu vhodného materiálu</t>
  </si>
  <si>
    <t>hodnota odečtena z výkazu hmot_x000d_
dosypání krajnice: 183,0m3 = 183,000000 =&gt; A m3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</si>
  <si>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</si>
  <si>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MATERIÁL ZE STAVBY</t>
  </si>
  <si>
    <t>výkop z pol. 13273: 119,0m3 = 119,000000 =&gt; A m3_x000d_
vytlačená zemina potrubím včetně ložné vrstvy a obsypu: _x000d_
dle pol. č. 17581.b: -38,566m3 = -38,566000 =&gt; B m3_x000d_
dle pol. č. 45157.a: -10,5m3 = -10,500000 =&gt; C m3_x000d_
objem trouby: -3,14*0,125m*0,125m*70,0m = -3,434375 =&gt; D m3_x000d_
Celkem: A+B+C+D = 66,499625 =&gt; E m3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</si>
  <si>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</si>
  <si>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ŠP FR. 0-32 MM_x000d_
- včetně dodání a nákupu materiálu</t>
  </si>
  <si>
    <t>obsyp melioračního potrubí_x000d_
výpočet: (šířka x výška x délka) - objem trouby_x000d_
(1,0m*0,6m*70,0m)-(3,14*0,125m*0,125m*70,0m) = 38,565625 =&gt; A m3_x000d_
obsyp šachet_x000d_
výpočet: výkop - lože šachet - objem šachet_x000d_
13,6m3-0,339m3-(3,14*0,5m*0,5m*1,7m*2ks) = 10,592000 =&gt; B m3_x000d_
Celkem: A+B = 49,157625 =&gt; C m3</t>
  </si>
  <si>
    <t>18110</t>
  </si>
  <si>
    <t>ÚPRAVA PLÁNĚ SE ZHUTNĚNÍM V HORNINĚ TŘ. I</t>
  </si>
  <si>
    <t>dle pol. č. 56333.b: 5273,0m2 = 5273,000000 =&gt; A m2</t>
  </si>
  <si>
    <t>položka zahrnuje úpravu pláně včetně vyrovnání výškových rozdílů. Míru zhutnění určuje projekt.</t>
  </si>
  <si>
    <t>2 - Základy</t>
  </si>
  <si>
    <t>21152</t>
  </si>
  <si>
    <t>SANAČNÍ ŽEBRA Z KAMENIVA DRCENÉHO</t>
  </si>
  <si>
    <t>VSAKOVACÍ PROSTOR Z HDK FR. 32-63 MM</t>
  </si>
  <si>
    <t>vsakovací prostor v km 0.220 a 0.260: 18,0m*5,0m*2,0m*2 = 360,000000 =&gt; A m3</t>
  </si>
  <si>
    <t>položka zahrnuje dodávku předepsaného kameniva, mimostaveništní a vnitrostaveništní dopravu a jeho uložení není-li v zadávací dokumentaci uvedeno jinak, jedná se o nakupovaný materiál</t>
  </si>
  <si>
    <t>21452</t>
  </si>
  <si>
    <t>SANAČNÍ VRSTVY Z KAMENIVA DRCENÉHO</t>
  </si>
  <si>
    <t>KAMENIVO FR. 32-63 MM, TL. 500 MM, VČ. HUTNĚNÍ DLE ČSN 73 6133</t>
  </si>
  <si>
    <t>hodnota odečtena z výkazu hmot_x000d_
výměna aktivní zóny v zářezu nebo odřezu silničního tělesa: 1271,0m3 = 1271,000000 =&gt; A m3</t>
  </si>
  <si>
    <t>položka zahrnuje dodávku předepsaného kameniva, mimostaveništní a vnitrostaveništní dopravu a jeho uložení
není-li v zadávací dokumentaci uvedeno jinak, jedná se o nakupovaný materiál</t>
  </si>
  <si>
    <t>28997C</t>
  </si>
  <si>
    <t>OPLÁŠTĚNÍ (ZPEVNĚNÍ) Z GEOTEXTILIE DO 300G/M2</t>
  </si>
  <si>
    <t>NETKANÁ SEPARAČNÍ GEOTEXTILIE 300 G/M2</t>
  </si>
  <si>
    <t>netkaná separační geotextílie 300 g/m2 _x000d_
rozprostřena na zaválcované kamenivo svahových stupňů pro splnění filtračního kritéria_x000d_
úsek 1: 0.020 - 0.300, délka 280 m, šířka 27 m_x000d_
úsek 2: 0.340 - 0.370, délka 30 m, šířka 8 m_x000d_
výpočet:_x000d_
úsek 1: 7560,0m2*1,1koef. rozš. = 8316,000000 =&gt; A m2_x000d_
úsek 2: 2400,0m2*1,1koef. rozš. = 2640,000000 =&gt; B m2_x000d_
rozprostřena na zemní pláň pro splnění filtračního kritérie dle ČSN 73 6133_x000d_
plocha: 1271,0/0,5 = 2542,000000 =&gt; C m2_x000d_
Celkem: A+B+C = 13498,000000 =&gt; D m2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</si>
  <si>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</si>
  <si>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28997E</t>
  </si>
  <si>
    <t>OPLÁŠTĚNÍ (ZPEVNĚNÍ) Z GEOTEXTILIE DO 500G/M2</t>
  </si>
  <si>
    <t>NETKANÁ SEPARAČNÍ GEOTEXTILIE 500 G/M2</t>
  </si>
  <si>
    <t>netkaná separační geotextílie 500 g/m2 pro úpravu podloží (štěrkový polštář)_x000d_
úsek 1: 0.260 - 0.370, délka 110 m, šířka 26 m: _x000d_
úsek 2: 0.460 - 0.500, délka 40 m, šířka 20 m: _x000d_
výpočet:_x000d_
úsek 1: 2*2860,0m2+2*13,0m2+2*55,0m2 = 5856,000000 =&gt; A m2_x000d_
úsek 2: 2*800,0m2+2*10,0m2+2*20,0m2 = 1660,000000 =&gt; B m2_x000d_
Celkem: A+B = 7516,000000 =&gt; C m2</t>
  </si>
  <si>
    <t>4 - Vodorovné konstrukce</t>
  </si>
  <si>
    <t>45157</t>
  </si>
  <si>
    <t>PODKLADNÍ A VÝPLŇOVÉ VRSTVY Z KAMENIVA TĚŽENÉHO</t>
  </si>
  <si>
    <t>ŠP FR. 0-22 MM, TL. 150 MM</t>
  </si>
  <si>
    <t>lože pro uložení melioračního potrubí: 1,0m*0,15m*70,0m = 10,500000 =&gt; A m3_x000d_
lože pod šachty: (3,14*0,6m*0,6m*0,15m)*2ks = 0,339120 =&gt; B m3_x000d_
Celkem: A+B = 10,839120 =&gt; C m3</t>
  </si>
  <si>
    <t>46451</t>
  </si>
  <si>
    <t>POHOZ DNA A SVAHŮ Z LOMOVÉHO KAMENE</t>
  </si>
  <si>
    <t>FR. 125-250 MM</t>
  </si>
  <si>
    <t xml:space="preserve">kamenivo pro zpomalení vody, lokálně ve staničení km  0.260 - 0.380_x000d_
dílčí plocha v řezu 0.45 m2,předpoklad 50 % z celkové délky_x000d_
120,0m*0,45m2*0,5 = 27,000000 =&gt; A m3</t>
  </si>
  <si>
    <t>položka zahrnuje dodávku předepsaného kamene, mimostaveništní a vnitrostaveništní dopravu a jeho uložení
není-li v zadávací dokumentaci uvedeno jinak, jedná se o nakupovaný materiál</t>
  </si>
  <si>
    <t>46452</t>
  </si>
  <si>
    <t>POHOZ DNA A SVAHŮ Z KAMENIVA DRCENÉHO</t>
  </si>
  <si>
    <t>HDK FR. 32-63 MM, VYPLNĚNÍ PŘÍKOPU DO VÝŠKY MIN. 0,5 M PŘI VÝSKYTU SKALNÍHO PODLOŽÍ, POLOŽKA BUDE ČERPÁNA NA ŽÁDOST TDI A INVESTORA</t>
  </si>
  <si>
    <t>hodnota odečtena z výkazu hmot_x000d_
vyplnění příkopu: 111,0m3 = 111,000000 =&gt; A m3</t>
  </si>
  <si>
    <t>5 - Komunikace</t>
  </si>
  <si>
    <t>56333</t>
  </si>
  <si>
    <t>VOZOVKOVÉ VRSTVY ZE ŠTĚRKODRTI TL. DO 150MM</t>
  </si>
  <si>
    <t>ŠD FR. 0-63 MM, TL. 150 MM</t>
  </si>
  <si>
    <t>digitálně odměřeno ze situace:_x000d_
konstrukce vozovky (silnice II/205): 5273,0m2 = 5273,000000 =&gt; A m2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</si>
  <si>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</si>
  <si>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56334</t>
  </si>
  <si>
    <t>VOZOVKOVÉ VRSTVY ZE ŠTĚRKODRTI TL. DO 200MM</t>
  </si>
  <si>
    <t>ŠD FR. 0-32 MM, TL. 200 MM</t>
  </si>
  <si>
    <t>digitálně odměřeno ze situace:_x000d_
konstrukce vozovky (silnice II/205): 4395,0m2 = 4395,000000 =&gt; A m2</t>
  </si>
  <si>
    <t>56960</t>
  </si>
  <si>
    <t>ZPEVNĚNÍ KRAJNIC Z RECYKLOVANÉHO MATERIÁLU</t>
  </si>
  <si>
    <t>- využití vyfrézovaného materiálu z SO 001 pol. 11372 (uložení na mezideponii v pol. 17120.c)_x000d_
- včetně naložení a dovozu</t>
  </si>
  <si>
    <t>digitálně odměřeno ze situace_x000d_
1030,0m2*0,15m = 154,500000 =&gt; A m3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</si>
  <si>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</si>
  <si>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572123</t>
  </si>
  <si>
    <t>INFILTRAČNÍ POSTŘIK Z EMULZE DO 1,0KG/M2</t>
  </si>
  <si>
    <t>PI-C C60 B6, 1,0 KG/M2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</si>
  <si>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</si>
  <si>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572214</t>
  </si>
  <si>
    <t>SPOJOVACÍ POSTŘIK Z MODIFIK EMULZE DO 0,5KG/M2</t>
  </si>
  <si>
    <t>PS-CP C60 BP4, 0,30 KG/M2</t>
  </si>
  <si>
    <t>digitálně odměřeno ze situace:_x000d_
konstrukce vozovky (silnice II/205): 3983,0m2+4067,0m2 = 8050,000000 =&gt; A m2</t>
  </si>
  <si>
    <t>574B34</t>
  </si>
  <si>
    <t>ASFALTOVÝ BETON PRO OBRUSNÉ VRSTVY MODIFIK ACO 11+, 11S TL. 40MM</t>
  </si>
  <si>
    <t>ACO 11+ PMB 25/55-60</t>
  </si>
  <si>
    <t>digitálně odměřeno ze situace:_x000d_
konstrukce vozovky (silnice II/205): 3900,0m2 = 3900,000000 =&gt; A m2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</si>
  <si>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</si>
  <si>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574D56</t>
  </si>
  <si>
    <t>ASFALTOVÝ BETON PRO LOŽNÍ VRSTVY MODIFIK ACL 16+, 16S TL. 60MM</t>
  </si>
  <si>
    <t>ACL 16+ PMB 25/55-60</t>
  </si>
  <si>
    <t>digitálně odměřeno ze situace:_x000d_
konstrukce vozovky (silnice II/205): 3983,0m2 = 3983,000000 =&gt; A m2</t>
  </si>
  <si>
    <t>574E88</t>
  </si>
  <si>
    <t>ASFALTOVÝ BETON PRO PODKLADNÍ VRSTVY ACP 22+, 22S TL. 90MM</t>
  </si>
  <si>
    <t>ACP 22+ 50/70</t>
  </si>
  <si>
    <t>digitálně odměřeno ze situace:_x000d_
konstrukce vozovky (silnice II/205): 4067,0m2 = 4067,000000 =&gt; A m2</t>
  </si>
  <si>
    <t>8 - Potrubí</t>
  </si>
  <si>
    <t>87444</t>
  </si>
  <si>
    <t>POTRUBÍ Z TRUB PLASTOVÝCH ODPADNÍCH DN DO 250MM</t>
  </si>
  <si>
    <t>PP DN 250 MM</t>
  </si>
  <si>
    <t>meliorační potrubí: 70,0m = 70,000000 =&gt; A 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</si>
  <si>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</si>
  <si>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894871</t>
  </si>
  <si>
    <t>ŠACHTY KANALIZAČNÍ PLASTOVÉ D 1000MM</t>
  </si>
  <si>
    <t>POKLOP BETONOVÝ DN 400</t>
  </si>
  <si>
    <t>2ks = 2,000000 =&gt; A ks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</si>
  <si>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</t>
  </si>
  <si>
    <t>89518</t>
  </si>
  <si>
    <t>PRAMENNÍ JÍMKA Z BETON TRUB</t>
  </si>
  <si>
    <t>OPRAVA VTOKOVÉ JÍMKY U NAPOJENÍ MELIORACE U SILNICE II/205</t>
  </si>
  <si>
    <t xml:space="preserve">položka zahrnuje:_x000d_
- poklopy s rámem předepsaného materiálu a tvaru_x000d_
- dodání a osazení předepsaných trub  požadovaného  tvaru  a  vlastností,  jejich  skladování,  dopravu  vnitrostaveništní i mimostaveništní_x000d_
- výplň, těsnění a tmelení spár a spojů,_x000d_
- očištění a ošetření úložných ploch</t>
  </si>
  <si>
    <t>89914</t>
  </si>
  <si>
    <t>ŠACHTOVÉ BETONOVÉ SKRUŽE SAMOSTATNÉ</t>
  </si>
  <si>
    <t>DN 1500 MM</t>
  </si>
  <si>
    <t>ochrana plastové šachty: 2ks = 2,000000 =&gt; A ks</t>
  </si>
  <si>
    <t>- Položka zahrnuje veškerý materiál, výrobky a polotovary, včetně mimostaveništní a vnitrostaveništní dopravy (rovněž přesuny), včetně naložení a složení,případně s uložením.</t>
  </si>
  <si>
    <t>899652</t>
  </si>
  <si>
    <t>ZKOUŠKA VODOTĚSNOSTI POTRUBÍ DN DO 300MM</t>
  </si>
  <si>
    <t>dle pol. č. 87444: 70,0m = 70,000000 =&gt; A 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</si>
  <si>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</si>
  <si>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PRACOVNÍ SPÁRA SE OŠETŘÍ DLE VL2 211.07 A TP 155</t>
  </si>
  <si>
    <t>digitálně odměřeno ze situace_x000d_
začátek úseku (silnice II/205): 6,0m = 6,000000 =&gt; A m</t>
  </si>
  <si>
    <t>931326</t>
  </si>
  <si>
    <t>TĚSNĚNÍ DILATAČ SPAR ASF ZÁLIVKOU MODIFIK PRŮŘ DO 800MM2</t>
  </si>
  <si>
    <t>položka zahrnuje dodávku a osazení předepsaného materiálu, očištění ploch spáry před úpravou, očištění okolí spáry po úpravě
nezahrnuje těsnící profil</t>
  </si>
  <si>
    <t>SO102 - Přeložka silnice II/205 - úsek 2 (km 0.500 - 1.480)</t>
  </si>
  <si>
    <t>z pol. č. 17120.a: 200,0m3*1,8t/m3 = 360,000000 =&gt; A t</t>
  </si>
  <si>
    <t>LABORATORNÍ ZKOUŠKY ZEMIN - PŘEDPOKLAD 3 KS, STANOVENÍ VHODNOSTI POUŽITÍ VYTĚŽENÝCH ZEMIN DO ZEMNÍHO TĚLESA, _x000d_
STANOVENÍ MNOŽSTVÍ A DRUH POJIVA K CHEMICKÉ ÚPRAVĚ_x000d_
- položka bude čerpána pouze se souhlasem TDS</t>
  </si>
  <si>
    <t>113766</t>
  </si>
  <si>
    <t>FRÉZOVÁNÍ DRÁŽKY PRŮŘEZU DO 800MM2 V ASFALTOVÉ VOZOVCE</t>
  </si>
  <si>
    <t>digitálně odměřeno ze situace_x000d_
podél dlážděného rigolu v km 0.590 65: 23,0m = 23,000000 =&gt; A m_x000d_
podél dlážděného rigolu v km 0.874 80: 22,0m = 22,000000 =&gt; B m_x000d_
Celkem: A+B = 45,000000 =&gt; C m</t>
  </si>
  <si>
    <t>Položka zahrnuje veškerou manipulaci s vybouranou sutí a s vybouranými hmotami vč. uložení na skládku.</t>
  </si>
  <si>
    <t>hodnota odečtena z výkazu hmot_x000d_
výkop hlavní trasy: 2773,0m3 = 2773,000000 =&gt; A m3_x000d_
výkop pro úpravu podloží násypu: 5767,0m3 = 5767,000000 =&gt; B m3_x000d_
Celkem: A+B = 8540,000000 =&gt; C m3</t>
  </si>
  <si>
    <t>hodnota odečtena z výkazu hmot_x000d_
výkop pro výměnu AZ_x000d_
3101,0m3 = 3101,000000 =&gt; A m3</t>
  </si>
  <si>
    <t>hodnota odečtena z výkazu hmot_x000d_
výkop hlavní trasy: 11561,0m3 = 11561,000000 =&gt; A m3</t>
  </si>
  <si>
    <t>natěžení a dovoz zeminy z deponie_x000d_
pro pol. č. 17171.a: 10263,0m3 = 10263,000000 =&gt; A m3_x000d_
pro pol. č. 17171.b: 3490,0m3 = 3490,000000 =&gt; B m3_x000d_
Celkem: A+B = 13753,000000 =&gt; C m3</t>
  </si>
  <si>
    <t>natěžení a dovoz zeminy zdeponie_x000d_
pro pol. č. 17170: 11561,0m3 = 11561,000000 =&gt; A m3</t>
  </si>
  <si>
    <t>hodnota odečtena z výkazu hmot_x000d_
výkop svahových stupňů: 251,0m3 = 251,000000 =&gt; A m3</t>
  </si>
  <si>
    <t>výkopek tř. III, z pol. č. 12393: 11561,0m3 = 11561,000000 =&gt; A m3</t>
  </si>
  <si>
    <t>výkop pro vsakovací prostor v km 0.840 a 0.980: 10,0m*5,0m*2,0m*2 = 200,000000 =&gt; A m3</t>
  </si>
  <si>
    <t>z pol. č. 13173: 200,0m3 = 200,000000 =&gt; A m3</t>
  </si>
  <si>
    <t>vytěžená zemina II. třídy těžitelnosti_x000d_
z pol. č. 12383.a: 8540,0m3 = 8540,000000 =&gt; A m3_x000d_
z pol. č. 12683: 251,0m3 = 251,000000 =&gt; B m3_x000d_
vytěžená zemina III. třídy těžitelnosti_x000d_
z pol. č. 12393: 11561,0m3 = 11561,000000 =&gt; C m3_x000d_
Celkem: A+B+C = 20352,000000 =&gt; D m3</t>
  </si>
  <si>
    <t>vytěžená zemina II. třídy těžitelnosti_x000d_
z pol. č. 12383.b: 3101,0m3 = 3101,000000 =&gt; A m3</t>
  </si>
  <si>
    <t>vytěžená zemina III. třídy těžitelnosti_x000d_
z pol. č. 12393: 11561,0m3 = 11561,000000 =&gt; A m3</t>
  </si>
  <si>
    <t>vytěžená zemina II. třídy těžitelnosti_x000d_
z pol. č. 12383.a: 8540,0m3 = 8540,000000 =&gt; A m3_x000d_
z pol. č. 12683: 251,0m3 = 251,000000 =&gt; B m3_x000d_
vytěžená zemina II. třídy těžitelnosti z SO 103_x000d_
z pol. č. 12383.a: 1472,0m3 = 1472,000000 =&gt; C m3_x000d_
Celkem: A+B+C = 10263,000000 =&gt; D m3</t>
  </si>
  <si>
    <t>vytěžená zemina II. třídy těžitelnosti_x000d_
z pol. č. 12383.b: 3101,0m3 = 3101,000000 =&gt; A m3_x000d_
vytěžená zemina II. třídy těžitelnosti z SO 103_x000d_
z pol. č. 12383.b: 389,0m3 = 389,000000 =&gt; B m3_x000d_
Celkem: A+B = 3490,000000 =&gt; C m3</t>
  </si>
  <si>
    <t>vrstevnatý násyp_x000d_
hodnota odečtena z výkazu hmot_x000d_
26413,0m3 = 26413,000000 =&gt; A m3_x000d_
odpočet_x000d_
vytěžená zemina II. třídy těžitelnosti_x000d_
z pol. č. 12383.a: 8540,0m3 = 8540,000000 =&gt; B m3_x000d_
z pol. č. 12383.b: 3101,0m3 = 3101,000000 =&gt; C m3_x000d_
z pol. č. 12683: 251,0m3 = 251,000000 =&gt; D m3_x000d_
Celkem: B+C+D = 11892,000000 =&gt; E m3_x000d_
vytěžená zemina III. třídy těžitelnosti_x000d_
z pol. č. 12393: 11561,0m3 = 11561,000000 =&gt; F m3_x000d_
Celkem: E+F = 23453,000000 =&gt; G m3_x000d_
Celkem: A-G = 2960,000000 =&gt; H m3_x000d_
+ rezerva 10%: 2960,0m3*0,1 = 296,000000 =&gt; I m3_x000d_
Celkem: H+I = 3256,000000 =&gt; J m3</t>
  </si>
  <si>
    <t>hodnota odečtena z výkazu hmot_x000d_
násyp podloží násypu: 5861,0m3 = 5861,000000 =&gt; A m3_x000d_
násyp svahové stupně: 7,0m3 = 7,000000 =&gt; B m3_x000d_
Celkem: A+B = 5868,000000 =&gt; C m3</t>
  </si>
  <si>
    <t>hodnota odečtena z výkazu hmot_x000d_
zemina do aktivní zóny: 3120,0m3 = 3120,000000 =&gt; A m3</t>
  </si>
  <si>
    <t>úsek 1: 0.600 - 0.660, průměrná šířka zemní pláně 10.5 m_x000d_
úsek 2: 0.860 - 0.960, průměrná šířka zemní pláně 10.5 m_x000d_
úsek 3: 1.220 - 1.280, průměrná šířka zemní pláně 11.0 m_x000d_
výpočet: _x000d_
úsek 1: 60,0m*10,5m*0,1m = 63,000000 =&gt; A m3_x000d_
úsek 2: 100,0m*10,5m*0,1m = 105,000000 =&gt; B m3_x000d_
úsek 3: 60,0m*11,0m*0,1m = 66,000000 =&gt; C m3_x000d_
Celkem: A+B+C = 234,000000 =&gt; D m3</t>
  </si>
  <si>
    <t>hodnota odečtena z výkazu hmot_x000d_
dosypání krajnice: 353,0m3 = 353,000000 =&gt; A m3</t>
  </si>
  <si>
    <t>dle pol. č. 56333.b: 10306,0m2 = 10306,000000 =&gt; A m2</t>
  </si>
  <si>
    <t>vsakovací prostor v km 0.220 a 0.260: 10,0m*5,0m*2,0m*2 = 200,000000 =&gt; A m3</t>
  </si>
  <si>
    <t>hodnota odečtena z výkazu hmot_x000d_
výměna aktivní zóny v zářezu nebo odřezu silničního tělesa: 3320,0m3 = 3320,000000 =&gt; A m3</t>
  </si>
  <si>
    <t>netkaná separační geotextílie 300 g/m2 _x000d_
rozprostřena na zaválcované kamenivo svahových stupňů pro splnění filtračního kritéria_x000d_
úsek 1: 1.040 - 1.140, délka 100 m, šířka 12 m_x000d_
výpočet:_x000d_
úsek 1: 1200,0m2*1,1koef. rozš. = 1320,000000 =&gt; A m2_x000d_
rozprostřena na zemní pláň pro splnění filtračního kritérie dle ČSN 73 6133_x000d_
plocha: 3320,0/0,5 = 6640,000000 =&gt; B m2_x000d_
Celkem: A+B = 7960,000000 =&gt; C m2</t>
  </si>
  <si>
    <t>netkaná separační geotextílie 500 g/m2 pro úpravu podloží (štěrkový polštář)_x000d_
úsek 1: 0.500 - 0.580, délka 80 m, šířka 20 m_x000d_
úsek 2: 0.680 - 0.840, délka 160 m, šířka 28 m_x000d_
úsek 3: 0.980 - 1.200, délka 220 m, šířka 26 m_x000d_
výpočet:_x000d_
úsek 1: 2*1600,0m2+2*10,0m2+2*40,0m2 = 3300,000000 =&gt; A m2_x000d_
úsek 2: 2*4480,0m2+2*14,0m2+2*80,0m2 = 9148,000000 =&gt; B m2_x000d_
úsek 3: 2*5720,0m2+2*13,0m2+2*110,0m2 = 11686,000000 =&gt; C m2_x000d_
Celkem: A+B+C = 24134,000000 =&gt; D m2</t>
  </si>
  <si>
    <t xml:space="preserve">kamenivo pro zpomalení vody, lokálně ve staničení km  0.960 - 1.040_x000d_
dílčí plocha v řezu 0.45 m2,předpoklad 50 % z celkové délky_x000d_
80,0m*0,45m2*0,5 = 18,000000 =&gt; A m3</t>
  </si>
  <si>
    <t>hodnota odečtena z výkazu hmot_x000d_
vyplnění příkopu: 838,0m3 = 838,000000 =&gt; A m3</t>
  </si>
  <si>
    <t>digitálně odměřeno ze situace:_x000d_
konstrukce vozovky (silnice II/205): 10306,0m2 = 10306,000000 =&gt; A m2</t>
  </si>
  <si>
    <t>digitálně odměřeno ze situace:_x000d_
konstrukce vozovky (silnice II/205): 8075,0m2 = 8075,000000 =&gt; A m2</t>
  </si>
  <si>
    <t>digitálně odměřeno ze situace_x000d_
1920,0m2*0,15m = 288,000000 =&gt; A m3</t>
  </si>
  <si>
    <t>digitálně odměřeno ze situace:_x000d_
konstrukce vozovky (silnice II/205): 7250,0m2+7411,0m2 = 14661,000000 =&gt; A m2</t>
  </si>
  <si>
    <t>digitálně odměřeno ze situace:_x000d_
konstrukce vozovky (silnice II/205): 7250,0m2 = 7250,000000 =&gt; A m2</t>
  </si>
  <si>
    <t>digitálně odměřeno ze situace:_x000d_
konstrukce vozovky (silnice II/205): 7411,0m2 = 7411,000000 =&gt; A m2</t>
  </si>
  <si>
    <t>digitálně odměřeno ze situace_x000d_
konec úseku (nepojení na související stavbu): 6,5m = 6,500000 =&gt; A m</t>
  </si>
  <si>
    <t>digitálně odměřeno ze situace_x000d_
konec úseku (nepojení na související stavbu): 6,5m = 6,500000 =&gt; A m_x000d_
podél dlážděného rigolu v km 0.590 65: 23,0m = 23,000000 =&gt; B m_x000d_
podél dlážděného rigolu v km 0.874 80: 22,0m = 22,000000 =&gt; C m_x000d_
Celkem: A+B+C = 51,500000 =&gt; D m</t>
  </si>
  <si>
    <t>935812</t>
  </si>
  <si>
    <t>ŽLABY A RIGOLY DLÁŽDĚNÉ Z KOSTEK DROBNÝCH DO BETONU TL 100MM</t>
  </si>
  <si>
    <t>DO BETONOVÉHO LOŽE C30/37nXF3, TL. 150 MM, SPÁROVÁNÍ CEMENTOVOU MALTOU M 25-XF4</t>
  </si>
  <si>
    <t>digitálně odměřeno ze situace: 38,0m2 = 38,000000 =&gt; A m2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</si>
  <si>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plocha.</t>
  </si>
  <si>
    <t>935842</t>
  </si>
  <si>
    <t>ŽLABY A RIGOLY DLÁŽDĚNÉ Z BETONOVÝCH DLAŽDIC DO BETONU TL 100MM</t>
  </si>
  <si>
    <t>PŘÍKOPOVÉ TVÁRNICE ŠÍŘKY 600 MM, DO BETONOVÉHO LOŽE C30/37nXF3, TL. 150 MM, SPÁROVÁNÍ CEMENTOVOU MALTOU M 25-XF4</t>
  </si>
  <si>
    <t>digitálně odměřeno ze situace: 120,0m2 = 120,000000 =&gt; A m2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</si>
  <si>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úravu napojení a ukončení
- vnitrostaveništní i mimostaveništní dopravu
- měří se vydlážděná plocha.</t>
  </si>
  <si>
    <t>SO103 - Křižovatka v km 0.450 00</t>
  </si>
  <si>
    <t>LABORATORNÍ ZKOUŠKY ZEMIN - PŘEDPOKLAD 1 KS, STANOVENÍ VHODNOSTI POUŽITÍ VYTĚŽENÝCH ZEMIN DO ZEMNÍHO TĚLESA, _x000d_
STANOVENÍ MNOŽSTVÍ A DRUH POJIVA K CHEMICKÉ ÚPRAVĚ_x000d_
- položka bude čerpána pouze se souhlasem TDS</t>
  </si>
  <si>
    <t>digitálně odměřeno ze situace_x000d_
podél silniční KO obruby: 37,0m = 37,000000 =&gt; A m</t>
  </si>
  <si>
    <t>- materiál bude ponechán na místě pro zpětné využití - bude použito pro vrstevnatý násyp SO 102 (pol. 17171.a)_x000d_
- včetně naložení a odvozu na mezideponii</t>
  </si>
  <si>
    <t>hodnota odečtena z výkazu hmot_x000d_
výkop hlavní trasy: 898,0m3 = 898,000000 =&gt; A m3_x000d_
výkop pro úpravu podloží násypu: 574,0m3 = 574,000000 =&gt; B m3_x000d_
Celkem: A+B = 1472,000000 =&gt; C m3</t>
  </si>
  <si>
    <t>- materiál bude ponechán na místě pro zpětné využití - bude použito pro vrstevnatý násyp SO 102 (pol. 17171.b)_x000d_
- včetně naložení a odvozu na mezideponii _x000d_
- položka bude čerpána pouze se souhlasem TDS</t>
  </si>
  <si>
    <t>hodnota odečtena z výkazu hmot_x000d_
výkop pro výměnu AZ_x000d_
389,0m3 = 389,000000 =&gt; A m3</t>
  </si>
  <si>
    <t>hodnota odečtena z výkazu hmot_x000d_
výkop hlavní trasy: 2421,0m3 = 2421,000000 =&gt; A m3</t>
  </si>
  <si>
    <t>VČ. PŘETŘÍDĚNÍ, VČ. NALOŽENÍ A ODVOZU NA DEPONII, BUDE POUŽITO NA STAVBĚ PRO VRSTEVNATÝ NÁSYP SO 102</t>
  </si>
  <si>
    <t>výkopek tř. III, z pol. č. 12393: 2421,0m3 = 2421,000000 =&gt; A m3</t>
  </si>
  <si>
    <t>vytěžená zemina II. třídy těžitelnosti_x000d_
z pol. č. 12383.a: 1472,0m3 = 1472,000000 =&gt; A m3_x000d_
vytěžená zemina III. třídy těžitelnosti_x000d_
z pol. č. 12393: 2421,0m3 = 2421,000000 =&gt; B m3_x000d_
Celkem: A+B = 3893,000000 =&gt; C m3</t>
  </si>
  <si>
    <t>DEPONIE, POLOŽKA BUDE ČERPÁNA NA ŽÁDOST TDI A INVESTORA</t>
  </si>
  <si>
    <t>vytěžená zemina II. třídy těžitelnosti_x000d_
z pol. č. 12383.b: 389,0m3 = 389,000000 =&gt; A m3</t>
  </si>
  <si>
    <t>vytěžená zemina III. třídy těžitelnosti_x000d_
z pol. č. 12393: 2421 = 2421,000000 =&gt; A</t>
  </si>
  <si>
    <t>ŠD FR. 0-32 MM, TL. 100 MM, POLOŽKA BUDE ČERPÁNA NA ŽÁDOST TDI A INVESTORA</t>
  </si>
  <si>
    <t>úprava zemní pláně v zářezu - vyrovnávací vrstva_x000d_
úsek 1: 0.070 - 0.128 82, průměrná šířka zemní pláně 10.5 m_x000d_
výpočet: 58,82m*15,5m*0,1m = 91,171000 =&gt; A m3</t>
  </si>
  <si>
    <t>hodnota odečtena z výkazu hmot_x000d_
dosypání krajnice: 20,0m3 = 20,000000 =&gt; A m3</t>
  </si>
  <si>
    <t>ŠP FR. 0-32 MM_x000d_
- včetně dodání, dopravy a nákupu vhodného materiálu</t>
  </si>
  <si>
    <t>obsyp přípojky: (0,6m*0,6m*16,0m)-(3,14*0,075m*0,075m*16,0m) = 5,477400 =&gt; A m3</t>
  </si>
  <si>
    <t>dle pol. č. 56333.b: 1747,0m2 = 1747,000000 =&gt; A m2</t>
  </si>
  <si>
    <t>hodnota odečtena z výkazu hmot_x000d_
výměna aktivní zóny v zářezu nebo odřezu silničního tělesa: 956,0m3 = 956,000000 =&gt; A m3</t>
  </si>
  <si>
    <t>netkaná separační geotextílie 300 g/m2 _x000d_
rozprostřena na zemní pláň pro splnění filtračního kritérie dle ČSN 73 6133_x000d_
plocha: 956,0/0,5 = 1912,000000 =&gt; A m2</t>
  </si>
  <si>
    <t>ŠP FR. 0-22 MM</t>
  </si>
  <si>
    <t>lože pod přípojku UV: 0,6m*0,15m*16,0m = 1,440000 =&gt; A m3</t>
  </si>
  <si>
    <t>ŠD FR. 0-32 MM, TL. 150 MM</t>
  </si>
  <si>
    <t>digitálně odměřeno ze situace:_x000d_
konstrukce směrovacího ostrůvku: 51,0m2 = 51,000000 =&gt; A m2</t>
  </si>
  <si>
    <t>digitálně odměřeno ze situace:_x000d_
konstrukce vozovky (silnice II/205): 1747,0m2 = 1747,000000 =&gt; A m2</t>
  </si>
  <si>
    <t>digitálně odměřeno ze situace:_x000d_
konstrukce vozovky (silnice II/205): 1515,0m2 = 1515,000000 =&gt; A m2</t>
  </si>
  <si>
    <t>- využití vyfrézovaného materiálu z SO 001 pol. 11372 .... 3,461 m3 _x000d_
- využití vyfrézovaného materiálu z SO 101 (ČÁST 02) pol. 11372 .... 21,250 m3 _x000d_
- chybějící materiál 4,989 m3 bude nakoupen - včetně nákupu a dovozu _x000d_
- včetně naložení a dovozu</t>
  </si>
  <si>
    <t>digitálně odměřeno ze situace_x000d_
198,0m2*0,15m = 29,700000 =&gt; A m3</t>
  </si>
  <si>
    <t>digitálně odměřeno ze situace:_x000d_
konstrukce vozovky (silnice II/205): 1300,0m2+1778,0m2 = 3078,000000 =&gt; A m2</t>
  </si>
  <si>
    <t>digitálně odměřeno ze situace:_x000d_
konstrukce vozovky (silnice II/205): 1275,0m2 = 1275,000000 =&gt; A m2</t>
  </si>
  <si>
    <t>digitálně odměřeno ze situace:_x000d_
konstrukce vozovky (silnice II/205): 1300,0m2 = 1300,000000 =&gt; A m2</t>
  </si>
  <si>
    <t>digitálně odměřeno ze situace:_x000d_
konstrukce vozovky (silnice II/205): 1778,0m2 = 1778,000000 =&gt; A m2</t>
  </si>
  <si>
    <t>58222</t>
  </si>
  <si>
    <t>DLÁŽDĚNÉ KRYTY Z DROBNÝCH KOSTEK DO LOŽE Z MC</t>
  </si>
  <si>
    <t>DROBNÁ KAMENNÁ DLAŽBA TL. 100 MM, BARVA ŠEDÁ, VČ. BETONOVÉHO LOŽE C30/37nXF3, TL. 50 MM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</si>
  <si>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</si>
  <si>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87433</t>
  </si>
  <si>
    <t>POTRUBÍ Z TRUB PLASTOVÝCH ODPADNÍCH DN DO 150MM</t>
  </si>
  <si>
    <t>PP DN 150 MM, SN 8</t>
  </si>
  <si>
    <t>přípojka uliční vpusti: 16,0m = 16,000000 =&gt; A m</t>
  </si>
  <si>
    <t>89712</t>
  </si>
  <si>
    <t>VPUSŤ KANALIZAČNÍ ULIČNÍ KOMPLETNÍ Z BETONOVÝCH DÍLCŮ</t>
  </si>
  <si>
    <t>D400, ZÁSYP DLE TKP 4 (SOUČÁST NÁSYPU ZEMNÍHO TĚLESA SO 103)</t>
  </si>
  <si>
    <t>1ks = 1,000000 =&gt; A ks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</si>
  <si>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</si>
  <si>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91726</t>
  </si>
  <si>
    <t>KO OBRUBNÍKY BETONOVÉ</t>
  </si>
  <si>
    <t>SILNIČNÍ KO OBRUBA 300/195/600 MM, VČ. BETONOVÉHO LOŽE C20/25nXF3, ULOŽENO DO ZVLHLÉHO BETONU NA ZHUTNĚNÝ PODKLAD</t>
  </si>
  <si>
    <t>digitálně odměřeno ze situace: 37,0m = 37,000000 =&gt; A m</t>
  </si>
  <si>
    <t>Položka zahrnuje:
dodání a pokládku betonových obrubníků o rozměrech předepsaných zadávací dokumentací
betonové lože i boční betonovou opěrku.</t>
  </si>
  <si>
    <t>digitálně odměřeno ze situace_x000d_
konec úseku (napojení na stávající silnici): 5,0m = 5,000000 =&gt; A m</t>
  </si>
  <si>
    <t>digitálně odměřeno ze situace_x000d_
konec úseku (napojení na stávající silnici): 5,0m = 5,000000 =&gt; A m_x000d_
podél silniční KO obruby: 37,0m = 37,000000 =&gt; B m_x000d_
Celkem: A+B = 42,000000 =&gt; C m</t>
  </si>
  <si>
    <t>SO131 - Propustek na hlavní trase km 0,760 00</t>
  </si>
  <si>
    <t>z pol. č. 17120.a: 122,5m3*1,8t/m3 = 220,500000 =&gt; A t</t>
  </si>
  <si>
    <t>výkop pro propustek: 3,5m2*35,0m = 122,500000 =&gt; A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</si>
  <si>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svahování a přesvah. svahů do konečného tvaru, výměna hornin v podloží a v pláni
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
položce č.0141**</t>
  </si>
  <si>
    <t>uložení zeminy na trvalou skládku _x000d_
z pol. č. 13173: 122,5m3 = 122,500000 =&gt; A m3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</si>
  <si>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</si>
  <si>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ŠP FR. 0-32 MM, HUTNIT PO VRSTVÁCH MAX. TL. 150 MM NA ID=0,90, PS=98%_x000d_
- včetně dodání, dopravy a nákupu vhodného materiálu</t>
  </si>
  <si>
    <t>obsyp trouby: 9,8m2*33,0m = 323,400000 =&gt; A m3</t>
  </si>
  <si>
    <t>28997</t>
  </si>
  <si>
    <t>OPLÁŠTĚNÍ (ZPEVNĚNÍ) Z GEOTEXTILIE A GEOMŘÍŽOVIN</t>
  </si>
  <si>
    <t>SEPARAČNÍ GEOTEXTILIE</t>
  </si>
  <si>
    <t>ve výkopu pod troubou: 9,7m*33,0m = 320,100000 =&gt; A m2</t>
  </si>
  <si>
    <t>Položka zahrnuje:
- dodávku předepsané geotextilie nebo geomřížoviny
- úpravu, očištění a ochranu podkladu
- přichycení k podkladu, případně zatížení
- úpravy spojů a zajištění okrajů
- úpravy pro odvodnění
- nutné přesahy
- mimostaveništní a vnitrostaveništní dopravu</t>
  </si>
  <si>
    <t>451315</t>
  </si>
  <si>
    <t>PODKLADNÍ A VÝPLŇOVÉ VRSTVY Z PROSTÉHO BETONU C30/37</t>
  </si>
  <si>
    <t>C30/37n-XF3</t>
  </si>
  <si>
    <t>podkladní beton tl. 150 mm pod odlážděním_x000d_
na vtoku: 21,0m2*1,2koef.*0,15m = 3,780000 =&gt; A m3_x000d_
na výtoku: 39,0m2*1,2koef.*0,15m = 7,020000 =&gt; B m3_x000d_
Celkem: A+B = 10,800000 =&gt; C m3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</si>
  <si>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
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
zeminou nebo kamenivem,
- případné zřízení spojovací vrstvy u základů,
- úpravy pro osazení zařízení ochrany konstrukce proti vlivu bludných proudů</t>
  </si>
  <si>
    <t>ZHUTNĚNÉ LOŽE ZE ŠP FR. 0-22 MM, HUTNIT PO VRSTVÁCH TL. 300 MM NA ID=0,90, PS 98%</t>
  </si>
  <si>
    <t>lože pro uložení trouby: (3,0m+3,6m)/2*0,3m*33,0m = 32,670000 =&gt; A m3</t>
  </si>
  <si>
    <t>NEHUTNĚNÉ LOŽE ZE ŠP FR. 0-8 MM, TL. 100 MM, PS 94%</t>
  </si>
  <si>
    <t>lože pro uložení trouby: 3,8m*0,1m*33,0m = 12,540000 =&gt; A m3</t>
  </si>
  <si>
    <t>465512</t>
  </si>
  <si>
    <t>DLAŽBY Z LOMOVÉHO KAMENE NA MC</t>
  </si>
  <si>
    <t>LOMOVÝ KÁMEN TL. 200 MM, VČ. SPÁROVÁNÍ CEMENTOVOU MALTOU M25-XF4</t>
  </si>
  <si>
    <t>na vtoku: 21,0m2*1,2koef.*0,2m = 5,040000 =&gt; A m3_x000d_
na výtoku: 39,0m2*1,2koef.*0,2m = 9,360000 =&gt; B m3_x000d_
Celkem: A+B = 14,400000 =&gt; C m3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</si>
  <si>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</si>
  <si>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918383</t>
  </si>
  <si>
    <t>PROPUSTY Z TRUB DN DO 1400MM</t>
  </si>
  <si>
    <t>FLEXIBILNÍ KORUGOVANÁ HDPE TROUBA DN 1400 MM, VČ. PODEPŘENÍ TROUBY, VČ. ŠIKMÉHO SEŘÍZNUTÍ NA OBOU KONCÍCH</t>
  </si>
  <si>
    <t>33,0m = 33,000000 =&gt; A m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</si>
  <si>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</si>
  <si>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SO132 - Propustek na hlavní trase km 1,049 20</t>
  </si>
  <si>
    <t>z pol. č. 17120.a: 421,0m3*1,8t/m3 = 757,800000 =&gt; A t</t>
  </si>
  <si>
    <t>úprava nové vodoteče na vtoku: 23,0m2*2,0m = 46,000000 =&gt; A m3</t>
  </si>
  <si>
    <t>výkop pro propustek: 7,5m2*50,0m = 375,000000 =&gt; A m3</t>
  </si>
  <si>
    <t>uložení zeminy na trvalou skládku _x000d_
z pol. č. 12273: 46,0m3 = 46,000000 =&gt; A m3_x000d_
z pol. č. 13173: 375,0m3 = 375,000000 =&gt; B m3 _x000d_
Celkem: A+B = 421,000000 =&gt; C m3</t>
  </si>
  <si>
    <t>obsyp trouby: 9,8m2*46,325m = 453,985000 =&gt; A m3</t>
  </si>
  <si>
    <t>ve výkopu pod troubou: 9,7m*46,325m = 449,352500 =&gt; A m2</t>
  </si>
  <si>
    <t>podkladní beton tl. 150 mm pod odlážděním_x000d_
na vtoku: (24,0m2+39,0m2)*1,2koef.*0,15m = 11,340000 =&gt; A m3_x000d_
na výtoku: (10,0m2+21,0m2)*1,2koef.*0,15m = 5,580000 =&gt; B m3_x000d_
Celkem: A+B = 16,920000 =&gt; C m3</t>
  </si>
  <si>
    <t>lože pro uložení trouby: (3,0m+3,6m)/2*0,3m*46,325m = 45,861750 =&gt; A m3</t>
  </si>
  <si>
    <t>lože pro uložení trouby: 3,8m*0,1m*46,325m = 17,603500 =&gt; A m3</t>
  </si>
  <si>
    <t>46251</t>
  </si>
  <si>
    <t>ZÁHOZ Z LOMOVÉHO KAMENE</t>
  </si>
  <si>
    <t>těžký kamenný zához _x000d_
na vtoku: 0,5m2*4,1m = 2,050000 =&gt; A m3_x000d_
na výtoku: 0,5m2*2,5m = 1,250000 =&gt; B m3_x000d_
příčné stupně na vtoku: 71,0m2*0,2m = 14,200000 =&gt; C m3_x000d_
Celkem: A+B+C = 17,500000 =&gt; D m3</t>
  </si>
  <si>
    <t>položka zahrnuje:
- dodávku a zához lomového kamene předepsané frakce včetně mimostaveništní a vnitrostaveništní dopravy
není-li v zadávací dokumentaci uvedeno jinak, jedná se o nakupovaný materiál</t>
  </si>
  <si>
    <t>na vtoku: (24,0m2+39,0m2)*1,2koef.*0,2m = 15,120000 =&gt; A m3_x000d_
na výtoku: (10,0m2+21,0m2)*1,2koef.*0,2m = 7,440000 =&gt; B m3_x000d_
Celkem: A+B = 22,560000 =&gt; C m3</t>
  </si>
  <si>
    <t>467315</t>
  </si>
  <si>
    <t>STUPNĚ A PRAHY VODNÍCH KORYT Z PROSTÉHO BETONU C30/37</t>
  </si>
  <si>
    <t>C30/37-XF3</t>
  </si>
  <si>
    <t>betonový práh: 0,5m*1,0m*(4,1m+2,5m) = 3,300000 =&gt; A m3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</si>
  <si>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</si>
  <si>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46,325m = 46,325000 =&gt; A m</t>
  </si>
  <si>
    <t>SO133 - Propustek v křižovatce km 0,120 00</t>
  </si>
  <si>
    <t>z pol. č. 17120.a: 260,0m3*1,8t/m3 = 468,000000 =&gt; A t</t>
  </si>
  <si>
    <t>výkop pro propustek: 6,5m2*40,0m = 260,000000 =&gt; A m3</t>
  </si>
  <si>
    <t>uložení zeminy na trvalou skládku _x000d_
z pol. č. 13173: 260,0m3 = 260,000000 =&gt; A m3</t>
  </si>
  <si>
    <t>obsyp trouby: 4,5m2*36,63m = 164,835000 =&gt; A m3</t>
  </si>
  <si>
    <t>ve výkopu pod troubou: 7,0m*36,63m = 256,410000 =&gt; A m2</t>
  </si>
  <si>
    <t>podkladní beton tl. 150 mm pod odlážděním_x000d_
na vtoku: 25,3m2*1,2koef.*0,15m = 4,554000 =&gt; A m3_x000d_
na výtoku: 23,8m2*1,2koef.*0,15m = 4,284000 =&gt; B m3_x000d_
Celkem: A+B = 8,838000 =&gt; C m3</t>
  </si>
  <si>
    <t>lože pro uložení trouby: (2,2m+2,8m)/2*0,3m*36,63m = 27,472500 =&gt; A m3</t>
  </si>
  <si>
    <t>lože pro uložení trouby: 3,0m*0,1m*36,63m = 10,989000 =&gt; A m3</t>
  </si>
  <si>
    <t>na vtoku: 25,3m2*1,2koef.*0,2m = 6,072000 =&gt; A m3_x000d_
na výtoku: 23,8m2*1,2koef.*0,2m = 5,712000 =&gt; B m3_x000d_
Celkem: A+B = 11,784000 =&gt; C m3</t>
  </si>
  <si>
    <t>9183F3</t>
  </si>
  <si>
    <t>PROPUSTY Z TRUB DN 1000MM PLASTOVÝCH</t>
  </si>
  <si>
    <t>FLEXIBILNÍ KORUGOVANÁ HDPE TROUBA DN 1000 MM, VČ. PODEPŘENÍ TROUBY, VČ. ŠIKMÉHO SEŘÍZNUTÍ NA OBOU KONCÍCH</t>
  </si>
  <si>
    <t>36,63m = 36,630000 =&gt; A m</t>
  </si>
  <si>
    <t>SO151 - Polní cesty a sjezdy</t>
  </si>
  <si>
    <t>z pol. č. 17120.a: 786,3m3*1,8t/m3 = 1415,340000 =&gt; A t</t>
  </si>
  <si>
    <t>- výkopek - zemina_x000d_
- položka bude čerpána se souhlasem TDS</t>
  </si>
  <si>
    <t>z pol. č. 17120.b: 238,0m3*1,8t/m3 = 428,400000 =&gt; A t</t>
  </si>
  <si>
    <t xml:space="preserve">- materiál bude ponechán na místě pro zpětné využití - bude částečně použit pro vrstevnatý násyp  _x000d_
- materiál bude použit do položky 17171.a (630 m3)_x000d_
- včetně naložení a odvozu na mezideponii _x000d_
- včetně naložení a odvozu přebytečného materiálu (797,0-630,0=167,0 m3) na skládku - poplatek za skládku v položce 014102.a</t>
  </si>
  <si>
    <t>hodnota odečtena z výkazu hmot_x000d_
hlavní výkopové práce_x000d_
polní cesta 1: 54,0m3 = 54,000000 =&gt; A m3_x000d_
polní cesta 2: 467,0m3 = 467,000000 =&gt; B m3_x000d_
sjezd 2: 75,0m3 = 75,000000 =&gt; C m3_x000d_
výkop pro úpravu podloží násypu:_x000d_
polní cesta 1: 79,0m3 = 79,000000 =&gt; D m3_x000d_
polní cesta 2: 122,0m3 = 122,000000 =&gt; E m3_x000d_
Celkem: A+B+C+D+E = 797,000000 =&gt; F m3</t>
  </si>
  <si>
    <t>hodnota odečtena z výkazu hmot_x000d_
výkop pro výměnu AZ_x000d_
polní cesta 1: 60,0m3 = 60,000000 =&gt; A m3_x000d_
polní cesta 2: 63,0m3 = 63,000000 =&gt; B m3_x000d_
sjezd 2: 115,0m3 = 115,000000 =&gt; C m3_x000d_
Celkem: A+B+C = 238,000000 =&gt; D m3</t>
  </si>
  <si>
    <t>hodnota odečtena z výkazu hmot_x000d_
hlavní výkopové práce_x000d_
sjezd 2: 324,0m3 = 324,000000 =&gt; A m3</t>
  </si>
  <si>
    <t>natěžení a dovoz zeminy z deponie_x000d_
pro pol. č. 17171.a: 630,0m3 = 630,000000 =&gt; A m3</t>
  </si>
  <si>
    <t>hodnota odečtena z výkazu hmot_x000d_
výkop svahových stupňů_x000d_
polní cesta 1: 158,0m3 = 158,000000 =&gt; A m3_x000d_
polní cesta 2: 123,0m3 = 123,000000 =&gt; B m3_x000d_
Celkem: A+B = 281,000000 =&gt; C m3</t>
  </si>
  <si>
    <t>výkop pro zatrubnění sjezdu_x000d_
výpočet: dílčí plocha x délka _x000d_
sjezd č. 4: 1,3m2*11,0m = 14,300000 =&gt; A m3</t>
  </si>
  <si>
    <t>uložení přebytečné zeminy na skládku_x000d_
z pol. č. 12383.a: 797,0m3 = 797,000000 =&gt; A m3_x000d_
z pol. č.12393: 324,0m3 = 324,000000 =&gt; B m3_x000d_
z pol. č. 12683: 281,0m3 = 281,000000 =&gt; C m3_x000d_
z pol. č. 13173: 14,3m3 = 14,300000 =&gt; D m3_x000d_
Celkem: A+B+C+D = 1416,300000 =&gt; E m3_x000d_
odpočet zeminy na deponii_x000d_
z pol. č. 17171.a: -630,0m3 = -630,000000 =&gt; F m3_x000d_
Celkem: E+F = 786,300000 =&gt; G m3</t>
  </si>
  <si>
    <t>TRVALÁ SKLÁDKA, POLOŽKA BUDE ČERPÁNA NA ŽÁDOST TDI A INVESTORA</t>
  </si>
  <si>
    <t>vytěžená zemina II. třídy těžitelnosti_x000d_
z pol. č. 12383.b: 238,0m3 = 238,000000 =&gt; A m3</t>
  </si>
  <si>
    <t>vytěžená zemina II. třídy těžitelnosti_x000d_
dle pol. 17171.a: 630,0m3 = 630,000000 =&gt; A m3</t>
  </si>
  <si>
    <t>VRSTEVNANÝ NÁSYP Z VÝKOPOVÉ ZEMINY DLE ČSN 73 6133 VČETNĚ HUTNĚNÍ, CHEMICKÁ ÚPRAVA VYTĚŽENÝCH ZEMIN II. TŘÍDY TĚŽITELNOSTI, ZPĚTNÉ POUŽITÍ URČÍ GEOTECHNIK NA ZÁKLADĚ LABORATORNÍCH ZKOUŠEK,
POLOŽKA BUDE ČERPÁNA NA ŽÁDOST TDI A INVESTORA</t>
  </si>
  <si>
    <t>vytěžená zemina II. třídy těžitelnosti_x000d_
hodnota odečtena z výkazu hmot_x000d_
polní cesta 1: 358,0m3 = 358,000000 =&gt; A m3_x000d_
polní cesta 2: 272,0m3 = 272,000000 =&gt; B m3_x000d_
Celkem: A+B = 630,000000 =&gt; C m3</t>
  </si>
  <si>
    <t>rezerva 10%: 630,0m3*0,1 = 63,000000 =&gt; A m3</t>
  </si>
  <si>
    <t>hodnota odečtena z výkazu hmot_x000d_
násyp podloží násypu _x000d_
polní cesta 1: 81,0m3 = 81,000000 =&gt; A m3_x000d_
polní cesta 2: 122,0m3 = 122,000000 =&gt; B m3_x000d_
násyp svahové stupně_x000d_
polní cesta 1: 23,0m3 = 23,000000 =&gt; C m3_x000d_
polní cesta 2: 7,0m3 = 7,000000 =&gt; D m3_x000d_
Celkem: A+B+C+D = 233,000000 =&gt; E m3</t>
  </si>
  <si>
    <t>hodnota odečtena z výkazu hmot_x000d_
polní cesta 1: 233,0m3 = 233,000000 =&gt; A m3_x000d_
polní cesta 2: 116,0m3 = 116,000000 =&gt; B m3_x000d_
Celkem: A+B = 349,000000 =&gt; C m3</t>
  </si>
  <si>
    <t>úprava zemní pláně v zářezu - vyrovnávací vrstva_x000d_
sjezd 2: 0.025 - 0.058 18, průměrná šířka zemní pláně 6.5 m_x000d_
výpočet: _x000d_
sjezd 2: 33,18m*6,5m*0,1m = 21,567000 =&gt; A m3</t>
  </si>
  <si>
    <t>hodnota odečtena z výkazu hmot_x000d_
polní cesta 1: 7,0m3 = 7,000000 =&gt; A m3_x000d_
polní cesta 2: 4,0m3 = 4,000000 =&gt; B m3_x000d_
sjezd 2: 3,0m3 = 3,000000 =&gt; C m3_x000d_
Celkem: A+B+C = 14,000000 =&gt; D m3</t>
  </si>
  <si>
    <t>ŠP FR. 0-22 MM_x000d_
- včetně dodání, dopravy a nákupu vhodného materiálu</t>
  </si>
  <si>
    <t>zásyp PP trouby DN 600_x000d_
výpočet: výkop - trouba - lože: 14,3m3-(3,14*0,3m*0,3m*11,0m)-0,99m3 = 10,201400 =&gt; A m3</t>
  </si>
  <si>
    <t>dle pol. č. 56333.b: 779,76m2 = 779,760000 =&gt; A m2_x000d_
dle pol. č. 56334.b: 396,36m2 = 396,360000 =&gt; B m2_x000d_
Celkem: A+B = 1176,120000 =&gt; C m2</t>
  </si>
  <si>
    <t>KAMENIVO FR. 32-63 MM, TL. 300 MM, VČ. HUTNĚNÍ DLE ČSN 73 6133</t>
  </si>
  <si>
    <t>hodnota odečtena z výkazu hmot_x000d_
výměna aktivní zóny v zářezu nebo odřezu silničního tělesa: _x000d_
polní cesta 2: 49,0m3 = 49,000000 =&gt; A m3_x000d_
sjezd 2: 118,0m3 = 118,000000 =&gt; B m3_x000d_
Celkem: A+B = 167,000000 =&gt; C m3</t>
  </si>
  <si>
    <t>netkaná separační geotextílie 300 g/m2 _x000d_
rozprostřena na zaválcované kamenivo svahových stupňů pro splnění filtračního kritéria_x000d_
polní cesta 1: 0.005 - 0.042, délka 37.5 m, šířka 10 m_x000d_
polní cesta 2: 0.050 - 0.075 50, délka 25.5 m, šířka 10 m_x000d_
výpočet:_x000d_
polní cesta 1: 375,0m2*1,1koef. rozš. = 412,500000 =&gt; A m2_x000d_
polní cesta 2: 255,0m2*1,1koef. rozš. = 280,500000 =&gt; B m2_x000d_
rozprostřena na zemní pláň pro splnění filtračního kritérie dle ČSN 73 6133_x000d_
plocha (polní cesta 2): 49,0/0,3 = 163,333333 =&gt; C m2_x000d_
plocha (sjezd 2): 118,0/0,3 = 393,333333 =&gt; D m2_x000d_
Celkem: A+B+C+D = 1249,666666 =&gt; E m2</t>
  </si>
  <si>
    <t>netkaná separační geotextílie 500 g/m2 pro úpravu podloží (štěrkový polštář)_x000d_
polní cesta 1: 0.015 - 0.035, délka 20 m, šířka 8 m_x000d_
polní cesta 2: 0.025 - 0.060, délka 35 m, šířka 7 m_x000d_
výpočet:_x000d_
polní cesta 1: 2*160,0m2+2*4,0m2+2*10,0m2 = 348,000000 =&gt; A m2_x000d_
polní cesta 2: 2*245,0m2+2*17,5m2+2*3,5m2 = 532,000000 =&gt; B m2_x000d_
Celkem: A+B = 880,000000 =&gt; C m2</t>
  </si>
  <si>
    <t>C30/37nXF3, TL. 150 MM</t>
  </si>
  <si>
    <t>digitálně odměřeno ze situace_x000d_
pod odlážděním svahu na vtoku a výtoku propustku DN 600 u sjezdu č. 4: 12,0m2*0,15m = 1,800000 =&gt; A m3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</si>
  <si>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</si>
  <si>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11,0m*0,6m*0,15m = 0,990000 =&gt; A m3</t>
  </si>
  <si>
    <t>LOMOVÝ KÁMEN TL. 200 MM</t>
  </si>
  <si>
    <t>digitálně odměřeno ze situace_x000d_
odláždění svahu na vtoku a výtoku propustku DN 600 u sjezdu č. 4: 12,0m2*0,2m = 2,400000 =&gt; A m3</t>
  </si>
  <si>
    <t>C30/37nXF3</t>
  </si>
  <si>
    <t>betonový práh v nezpevněném příkopu (ukončení odláždění): 0,6m*0,3m*1,8m*2 = 0,648000 =&gt; A m3</t>
  </si>
  <si>
    <t>ŠD, A, FR. 0-32 MM, TL. 150 MM</t>
  </si>
  <si>
    <t>digitálně odměřeno ze situace:_x000d_
konstrukce zpevněné polní cesty 1: 276,0m2*1,05koef. rozš. = 289,800000 =&gt; A m2_x000d_
konstrukce zpevněné polní cesty 2: 328,0m2*1,05koef. rozš. = 344,400000 =&gt; B m2_x000d_
konstrukce zpevněného sjezdu č. 2: 118,0m2*1,05koef. rozš. = 123,900000 =&gt; C m2_x000d_
Celkem: A+B+C = 758,100000 =&gt; D m2</t>
  </si>
  <si>
    <t>ŠD, A, FR. 0-63 MM, TL. 150 MM</t>
  </si>
  <si>
    <t>digitálně odměřeno ze situace:_x000d_
konstrukce zpevněné polní cesty 1: 276,0m2*1,08koef. rozš. = 298,080000 =&gt; A m2_x000d_
konstrukce zpevněné polní cesty 2: 328,0m2*1,08koef. rozš. = 354,240000 =&gt; B m2_x000d_
konstrukce zpevněného sjezdu č. 2: 118,0m2*1,08koef. rozš. = 127,440000 =&gt; C m2_x000d_
Celkem: A+B+C = 779,760000 =&gt; D m2</t>
  </si>
  <si>
    <t>ŠD, A, FR. 32-32 MM, TL. 200 MM</t>
  </si>
  <si>
    <t>digitálně odměřeno ze situace:_x000d_
konstrukce nezpevněného sjezdu č. 1: 52,0m2*1,08koef. rozš. = 56,160000 =&gt; A m2_x000d_
konstrukce nezpevněného sjezdu č. 2: 122,0m2*1,08koef. rozš. = 131,760000 =&gt; B m2_x000d_
konstrukce nezpevněného sjezdu č. 3: 146,0m2*1,08koef. rozš. = 157,680000 =&gt; C m2_x000d_
konstrukce nezpevněného sjezdu č. 4: 47,0m2*1,08koef. rozš. = 50,760000 =&gt; D m2_x000d_
Celkem: A+B+C+D = 396,360000 =&gt; E m2</t>
  </si>
  <si>
    <t>56363</t>
  </si>
  <si>
    <t>VOZOVKOVÉ VRSTVY Z RECYKLOVANÉHO MATERIÁLU TL DO 150MM</t>
  </si>
  <si>
    <t>ASFALTOVÝ RECYKLÁT FR. 0-22 MM, TL. 150 MM_x000d_
- včetně nákupu, dodání a dovozu vhodného R materiálu</t>
  </si>
  <si>
    <t>digitálně odměřeno ze situace:_x000d_
konstrukce nezpevněného sjezdu č. 1: 52,0m2*1,05koef. rozš. = 54,600000 =&gt; A m2_x000d_
konstrukce nezpevněného sjezdu č. 2: 122,0m2*1,05koef. rozš. = 128,100000 =&gt; B m2_x000d_
konstrukce nezpevněného sjezdu č. 3: 146,0m2*1,05koef. rozš. = 153,300000 =&gt; C m2_x000d_
konstrukce nezpevněného sjezdu č. 4: 47,0m2*1,05koef. rozš. = 49,350000 =&gt; D m2_x000d_
Celkem: A+B+C+D = 385,350000 =&gt; E m2</t>
  </si>
  <si>
    <t xml:space="preserve"> ZPEVNĚNÍ KRAJNIC Z RECYKLOVANÉHO MATERIÁLU</t>
  </si>
  <si>
    <t>- R materiál 0-22 - chybějící materiál na zřízení krajnic - bude nakoupen - včetně nákupu a dovozu materiálu</t>
  </si>
  <si>
    <t>digitálně odměřeno ze situace_x000d_
295,0m2*0,15m = 44,250000 =&gt; A m3</t>
  </si>
  <si>
    <t>PS-C C60 B4, 0,30 KG/M2</t>
  </si>
  <si>
    <t>digitálně odměřeno ze situace:_x000d_
konstrukce zpevněné polní cesty 1: 276,0m2*1,02koef. rozš. = 281,520000 =&gt; A m2_x000d_
konstrukce zpevněné polní cesty 2: 328,0m2*1,02koef. rozš. = 334,560000 =&gt; B m2_x000d_
konstrukce zpevněného sjezdu č. 2: 118,0m2*1,02koef. rozš. = 120,360000 =&gt; C m2_x000d_
Celkem: A+B+C = 736,440000 =&gt; D m2</t>
  </si>
  <si>
    <t>572733</t>
  </si>
  <si>
    <t>DVOUVRSTVÝ NÁTĚR Z EMULZE DO 1,5KG/M2</t>
  </si>
  <si>
    <t>TL. 10 MM, KAMENIVO FR. 2-4 MM A FR. 8-11, MNOŽSTVÍ 6-15 KG/M2 A 4-10 KG/M2</t>
  </si>
  <si>
    <t>digitálně odměřeno ze situace:_x000d_
konstrukce nezpevněného sjezdu č. 1: 52,0m2 = 52,000000 =&gt; A m2_x000d_
konstrukce nezpevněného sjezdu č. 2: 122,0m2 = 122,000000 =&gt; B m2_x000d_
konstrukce nezpevněného sjezdu č. 3: 146,0m2 = 146,000000 =&gt; C m2_x000d_
konstrukce nezpevněného sjezdu č. 4: 47,0m2 = 47,000000 =&gt; D m2_x000d_
Celkem: A+B+C+D = 367,000000 =&gt; E m2</t>
  </si>
  <si>
    <t>- dodání všech předepsaných materiálů pro nátěry v předepsaném množství
- provedení dle předepsaného technologického předpisu
- zřízení vrstvy bez rozlišení šířky, pokládání vrstvy po etapách
- úpravu napojení, ukončení</t>
  </si>
  <si>
    <t>574A33</t>
  </si>
  <si>
    <t>ASFALTOVÝ BETON PRO OBRUSNÉ VRSTVY ACO 11 TL. 40MM</t>
  </si>
  <si>
    <t>ACO 11 50/70 tl. 40 mm</t>
  </si>
  <si>
    <t>574E66</t>
  </si>
  <si>
    <t>ASFALTOVÝ BETON PRO PODKLADNÍ VRSTVY ACP 16+, 16S TL. 70MM</t>
  </si>
  <si>
    <t>ACP 16+ 50/70 tl. 70 mm</t>
  </si>
  <si>
    <t>9183D3</t>
  </si>
  <si>
    <t>PROPUSTY Z TRUB DN 600MM PLASTOVÝCH</t>
  </si>
  <si>
    <t>PP TROUBA DN 600 MM, SN 12</t>
  </si>
  <si>
    <t>11,0m = 11,000000 =&gt; A m</t>
  </si>
  <si>
    <t>digitálně odměřeno ze situace_x000d_
začátek úseku (polní cesta): 5,5m = 5,500000 =&gt; A m</t>
  </si>
  <si>
    <t>digitálně odměřeno ze situace_x000d_
začátek úseku (polní cesta): 5,5m = 5,500000 =&gt; A m_x000d_
podél dlážděného rigolu v km 0.590 65: 23,0m = 23,000000 =&gt; B m_x000d_
podél dlážděného rigolu v km 0.874 80: 22,0m = 22,000000 =&gt; C m_x000d_
Celkem: A+B+C = 50,500000 =&gt; D m</t>
  </si>
  <si>
    <t>digitálně odměřeno ze situace: 36,0m2 = 36,000000 =&gt; A m2</t>
  </si>
  <si>
    <t>SO191 - Dopravně inženýrská opatření</t>
  </si>
  <si>
    <t>02720</t>
  </si>
  <si>
    <t>POMOC PRÁCE ZŘÍZ NEBO ZAJIŠŤ REGULACI A OCHRANU DOPRAVY</t>
  </si>
  <si>
    <t xml:space="preserve">KOMPLETNÍ DOPRAVNĚ INŽENÝRSKÁ OPATŘENÍ PO DOBU VÝSTAVBY, VČETNĚ ZPRACOVÁNÍ PROJEKTOVÉ DOKUMENTACE, SCHVÁLENÉHO PLÁNU ZOV A VYJÁDŘENÍ POLICIE ČR A JINÝCH S TÍMTO SOUVISEJÍCÍCH VYJÁDŘENÍ. VČETNĚ PŘECHODNÉHO SVISLÉHO I VODOROVNÉHO DOPRAVNÍHO ZNAČENÍ, DOPRAVNÍCH ZAŘÍZENÍ, ZÁBRAN A OPLOCENÍ A POD (DODÁVKA, MONTÁŽ, PRONÁJEM, KONTROLA, ÚDRŽBA, PŘEMÍSŤOVÁNÍ, PŘEDZNAČOVÁNÍ, DEMONTÁŽ)  _x000d_
VČETNĚ NEZBYTNÉ INŽENÝRSKÉ ČINNOSTI K ZAJIŠTĚNÍ POTŘEBNÝCH POVOLENÍ, VČETNĚ SPRÁVNÍCH POPLATKŮ  _x000d_
SOUČÁSTÍ FAKTURACE BUDE PODROBNÝ ROZPIS POUŽITÝCH ZNAČEK A ZAŘÍZENÍ V RÁMCI TÉTO POLOŽKY</t>
  </si>
  <si>
    <t>SO192 - Dopravní značení</t>
  </si>
  <si>
    <t>9113B1</t>
  </si>
  <si>
    <t>SVODIDLO OCEL SILNIČ JEDNOSTR, ÚROVEŇ ZADRŽ H1 -DODÁVKA A MONTÁŽ</t>
  </si>
  <si>
    <t>svodidlla vlevo ve směru staničení:_x000d_
0.027 64 (SO 151) - 0.324 50 (SO 101): 8,0m+182,0m+8,0m = 198,000000 =&gt; A m _x000d_
0.711 50 - 0.811 50 (SO 102): 8,0m+84,0m+8,0m = 100,000000 =&gt; B m_x000d_
0.984 00 - 1.132 00 (SO 102): 8,0m+132,0m+8,0m = 148,000000 =&gt; C m_x000d_
svodidla vpravo ve směru staničení:_x000d_
0.085 50 - 0.361 50 (SO 101): 8,0m+254,0m+8,0m = 270,000000 =&gt; D m_x000d_
0.688 00 - 0.836 00 (SO 102): 8,0m+132,0m+8,0m = 148,000000 =&gt; E m_x000d_
0.987 00 - 1.161 00 (SO 102): 8,0m+158,0m+8,0m = 174,000000 =&gt; F m_x000d_
Celkem: A+B+C+D+E+F = 1038,000000 =&gt; G m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</si>
  <si>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</si>
  <si>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91228</t>
  </si>
  <si>
    <t>SMĚROVÉ SLOUPKY Z PLAST HMOT VČETNĚ ODRAZNÉHO PÁSKU</t>
  </si>
  <si>
    <t>BARVA BÍLÁ, POLOHA DLE ČSN 73 6101</t>
  </si>
  <si>
    <t>směr Veselov: 16ks = 16,000000 =&gt; A ks_x000d_
obchvat obce: 78ks = 78,000000 =&gt; B ks_x000d_
Celkem: A+B = 94,000000 =&gt; C ks</t>
  </si>
  <si>
    <t>položka zahrnuje:
- dodání a osazení sloupku včetně nutných zemních prací
- vnitrostaveništní a mimostaveništní doprava
- odrazky plastové nebo z retroreflexní fólie</t>
  </si>
  <si>
    <t>BARVA ČERVENÁ</t>
  </si>
  <si>
    <t>10ks = 10,000000 =&gt; A ks</t>
  </si>
  <si>
    <t>91238</t>
  </si>
  <si>
    <t>SMĚROVÉ SLOUPKY Z PLAST HMOT - NÁSTAVCE NA SVODIDLA VČETNĚ ODRAZNÉHO PÁSKU</t>
  </si>
  <si>
    <t>nástavce směrových sloupků, poloha dle ČSN 73 6133: 48ks = 48,000000 =&gt; A ks</t>
  </si>
  <si>
    <t>914121</t>
  </si>
  <si>
    <t>DOPRAVNÍ ZNAČKY ZÁKLADNÍ VELIKOSTI OCELOVÉ FÓLIE TŘ 1 - DODÁVKA A MONTÁŽ</t>
  </si>
  <si>
    <t xml:space="preserve">B 21a Zákaz předjíždění: 4ks = 4,000000 =&gt; A ks                                                      _x000d_
B 21b Konec zákazu předjíždění: 2ks = 2,000000 =&gt; B ks                                           _x000d_
B 20a  Nejvyšší dovolená rychlost: 2ks = 2,000000 =&gt; C ks                                        _x000d_
P 1 Křižovatka s vedlejší pozemní komunikací: 3ks = 3,000000 =&gt; D ks               _x000d_
IS 3b Směrová tabule s cílem (vlevo): 3ks = 3,000000 =&gt; E ks                                _x000d_
IS 3c Směrová tabule s cílem (vpravo): 2ks = 2,000000 =&gt; F ks                               _x000d_
P 4 Dej přednost v jízdě: 1ks = 1,000000 =&gt; G ks   _x000d_
Celkem: A+B+C+D+E+F+G = 17,000000 =&gt; H ks</t>
  </si>
  <si>
    <t>položka zahrnuje:
- dodávku a montáž značek v požadovaném provedení</t>
  </si>
  <si>
    <t>914123</t>
  </si>
  <si>
    <t>DOPRAVNÍ ZNAČKY ZÁKLADNÍ VELIKOSTI OCELOVÉ FÓLIE TŘ 1 - DEMONTÁŽ</t>
  </si>
  <si>
    <t>VČ. ODVOZU NA MÍSTO URČENÉ SPRÁVCEM KOMUNIKACE</t>
  </si>
  <si>
    <t>odstranění stávajícího svislého dopravního značení_x000d_
A 2a + E4 Dvojitá zatáčka, první vpravo + délka úsek: 1ks+1ks = 2,000000 =&gt; A ks</t>
  </si>
  <si>
    <t>Položka zahrnuje odstranění, demontáž a odklizení materiálu s odvozem na předepsané místo</t>
  </si>
  <si>
    <t>914921</t>
  </si>
  <si>
    <t>SLOUPKY A STOJKY DOPRAVNÍCH ZNAČEK Z OCEL TRUBEK DO PATKY - DODÁVKA A MONTÁŽ</t>
  </si>
  <si>
    <t>16ks = 16,000000 =&gt; A ks</t>
  </si>
  <si>
    <t>položka zahrnuje:
- sloupky a upevňovací zařízení včetně jejich osazení (betonová patka, zemní práce)</t>
  </si>
  <si>
    <t>914923</t>
  </si>
  <si>
    <t>SLOUPKY A STOJKY DZ Z OCEL TRUBEK DO PATKY DEMONTÁŽ</t>
  </si>
  <si>
    <t>dle pol. č. 914123: 1ks = 1,000000 =&gt; A ks</t>
  </si>
  <si>
    <t>914A21</t>
  </si>
  <si>
    <t>EV ČÍSLO MOSTU OCEL S FÓLIÍ TŘ.1 DODÁVKA A MONTÁŽ</t>
  </si>
  <si>
    <t>na SO 201: 2ks = 2,000000 =&gt; A ks</t>
  </si>
  <si>
    <t>915111</t>
  </si>
  <si>
    <t>VODOROVNÉ DOPRAVNÍ ZNAČENÍ BARVOU HLADKÉ - DODÁVKA A POKLÁDKA</t>
  </si>
  <si>
    <t>VDZ barvou - včetně předznačení</t>
  </si>
  <si>
    <t>V 1a (0,125) – (1255m x 0,125m): 1255,0m*0,125m = 156,875000 =&gt; A m2 _x000d_
V2a (3,0/6,0/0,125) - (150m x 1/3 x 0,125m): 150,0m*1/3*0,125m = 6,250000 =&gt; B m2_x000d_
V2b (1,5/1,5/0,250) - (57m x 0,5 x 0,250m): 57,0m*0,5*0,25m = 7,125000 =&gt; C m2_x000d_
V2b (1,5/1,5/0,125) - (28m x 0,5 x 0,125m): 28,0m*0,5*0,125m = 1,750000 =&gt; D m2_x000d_
V2b (3,0/1,5/0,125) - (200m x 2/3 x 0,125m): 200,0m*2/3*0,125m = 16,666667 =&gt; E m2_x000d_
V4 (0,125) - (358m x 0,125m): 358,0m*0,125m = 44,750000 =&gt; F m2_x000d_
V4 (0,250) - (2908m x 0,250m): 2908,0m*0,25m = 727,000000 =&gt; G m2_x000d_
V13 (0,5/0,5) - (4,5m x 0,5m): 4,5m*0,5m = 2,250000 =&gt; H m2_x000d_
Celkem: A+B+C+D+E+F+G+H = 962,666667 =&gt; I m2</t>
  </si>
  <si>
    <t>položka zahrnuje:_x000d_
- dodání a pokládku nátěrového materiálu (měří se pouze natíraná plocha)_x000d_
- předznačení a reflexní úpravu</t>
  </si>
  <si>
    <t>915211</t>
  </si>
  <si>
    <t>VODOROVNÉ DOPRAVNÍ ZNAČENÍ PLASTEM HLADKÉ - DODÁVKA A POKLÁDKA</t>
  </si>
  <si>
    <t>- včetně předznačení</t>
  </si>
  <si>
    <t>položka zahrnuje:
- dodání a pokládku nátěrového materiálu (měří se pouze natíraná plocha)
- předznačení a reflexní úpravu</t>
  </si>
  <si>
    <t>91551</t>
  </si>
  <si>
    <t>VODOROVNÉ DOPRAVNÍ ZNAČENÍ - PŘEDEM PŘIPRAVENÉ SYMBOLY</t>
  </si>
  <si>
    <t>V9a Směrové šipky: 11ks = 11,000000 =&gt; A ks</t>
  </si>
  <si>
    <t>položka zahrnuje:
- dodání a pokládku předepsaného symbolu
- zahrnuje předznačení a reflexní úpravu</t>
  </si>
  <si>
    <t>916C3</t>
  </si>
  <si>
    <t>DOPRAVNÍ MAJÁČKY NEPROSVĚTLOVANÉ</t>
  </si>
  <si>
    <t>dopravní značka C4a - přikázaný směr objíždění vpravo (deformovatelný dopravní maják, neprosvětlený)</t>
  </si>
  <si>
    <t>C 4a Přikázaný směr objíždění vpravo (deformovatelný dopravní maják, neprosvětlený): 2ks = 2,000000 =&gt; A ks</t>
  </si>
  <si>
    <t>položka zahrnuje:
- dodání zařízení v předepsaném provedení včetně jeho osazení
- základy</t>
  </si>
  <si>
    <t>SO201 - Most přes biokoridor v km 0,240 00</t>
  </si>
  <si>
    <t>Svislé konstrukce</t>
  </si>
  <si>
    <t>Přidružená stavební výroba</t>
  </si>
  <si>
    <t>z pol. č. 17120.a: 1630,85m3*1,8t/m3 = 2935,530000 =&gt; A t</t>
  </si>
  <si>
    <t>029412</t>
  </si>
  <si>
    <t>OSTATNÍ POŽADAVKY - VYPRACOVÁNÍ MOSTNÍHO LISTU</t>
  </si>
  <si>
    <t>02953</t>
  </si>
  <si>
    <t>OSTATNÍ POŽADAVKY - HLAVNÍ MOSTNÍ PROHLÍDKA</t>
  </si>
  <si>
    <t>PROVEDENÍ 1. HMP</t>
  </si>
  <si>
    <t>položka zahrnuje :
- úkony dle ČSN 73 6221
- provedení hlavní mostní prohlídky oprávněnou fyzickou nebo právnickou osobou
- vyhotovení záznamu (protokolu), který jednoznačně definuje stav mostu</t>
  </si>
  <si>
    <t>11512</t>
  </si>
  <si>
    <t>ČERPÁNÍ VODY DO 1000 L/MIN</t>
  </si>
  <si>
    <t>HOD</t>
  </si>
  <si>
    <t>předpoklad 10 dní: 10dní*24hod = 240,000000 =&gt; A hod</t>
  </si>
  <si>
    <t>Položka čerpání vody na povrchu zahrnuje i potrubí, pohotovost záložní čerpací soupravy a zřízení čerpací jímky. Součástí položky je také následná demontáž a likvidace těchto zařízení</t>
  </si>
  <si>
    <t>DRENÁŽNÍ POTRUBÍ DN 200 MM</t>
  </si>
  <si>
    <t>pracovní drenáž v ose mostu: 60,0m = 60,000000 =&gt; A m</t>
  </si>
  <si>
    <t>digitálně odměřeno z výkresu_x000d_
výkop pro NK: 33,0m2*(24,1m+31,4m)/2 = 915,750000 =&gt; A m3_x000d_
výkop pro gabionová křídla: 9,5m2*(16,0m+16,0m+21,0m+20,0m) = 693,500000 =&gt; B m3_x000d_
Celkem: A+B = 1609,250000 =&gt; C m3</t>
  </si>
  <si>
    <t>rýha pro pracovní drenáž v ose mostu: (0,3m+0,9m)/2*0,6m*60,0m = 21,600000 =&gt; A m3</t>
  </si>
  <si>
    <t>zemina na skládku_x000d_
z pol. č. 13173: 1609,25m3 = 1609,250000 =&gt; A m3_x000d_
z pol. č. 13273: 21,6m3 = 21,600000 =&gt; B m3_x000d_
Celkem: A+B = 1630,850000 =&gt; C m3</t>
  </si>
  <si>
    <t>17481</t>
  </si>
  <si>
    <t>ZÁSYP JAM A RÝH Z NAKUPOVANÝCH MATERIÁLŮ</t>
  </si>
  <si>
    <t>ŠD, FR. 0-63 MM_x000d_
- včetně dodání, dopravy a nákupu vhodného materiálu</t>
  </si>
  <si>
    <t>digitálně odměřeno z výkresu_x000d_
zásyp v rubu stojek NK nad drenáží: 32,0m2*23,5m*2 = 1504,000000 =&gt; A m3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</si>
  <si>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</si>
  <si>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ZEMINA VHODNÁ DO NÁSYPŮ, HUTNIT PO VRSTVÁCH MAX. TL. 300 MM_x000d_
- včetně dodání, dopravy a nákupu vhodného materiálu</t>
  </si>
  <si>
    <t>zásyp gabionového křídla č. 1: 47,0m2*16,0m = 752,000000 =&gt; A m3_x000d_
zásyp gabionového křídla č. 2: 47,0m2*16,0m = 752,000000 =&gt; B m3_x000d_
zásyp gabionového křídla č. 3: 55,0m2*21,0m = 1155,000000 =&gt; C m3_x000d_
zásyp gabionového křídla č. 4: 47,0m2*20,0m = 940,000000 =&gt; D m3_x000d_
Celkem: A+B+C+D = 3599,000000 =&gt; E m3</t>
  </si>
  <si>
    <t>ŠP, FR. 0-16 MM_x000d_
- včetně dodání, dopravy a nákupu vhodného materiálu</t>
  </si>
  <si>
    <t>ochranný obsyp u těsnící fólie tl. 2 x 150 mm_x000d_
za rubem NK: 2vrstvy*0,15m*4,1m*23,5m*2 = 57,810000 =&gt; A m3</t>
  </si>
  <si>
    <t xml:space="preserve">položka zahrnuje:
- kompletní provedení zemní konstrukce včetně nákupu a dopravy materiálu dle zadávací
dokumentace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
- zemina vytlačená potrubím o DN do 180mm se od kubatury obsypů neodečítá</t>
  </si>
  <si>
    <t>e</t>
  </si>
  <si>
    <t>ŠP, FR. 8-32 MM_x000d_
- včetně dodání, dopravy a nákupu vhodného materiálu</t>
  </si>
  <si>
    <t>ochranný obsyp tl. 600 mm: 9,5m2*23,5m = 223,250000 =&gt; A m3</t>
  </si>
  <si>
    <t>f</t>
  </si>
  <si>
    <t>digitálně odměřeno z výkresu_x000d_
uvnitř otvoru NK: 55,1m2*4,2m = 231,420000 =&gt; A m3_x000d_
zásyp v rubu stojek NK pod drenáží: 7,2m2*(24,1m+31,4m)/2*2 = 399,600000 =&gt; B m3_x000d_
Celkem: A+B = 631,020000 =&gt; C m3</t>
  </si>
  <si>
    <t>g</t>
  </si>
  <si>
    <t>ŠD FR. 32-63 MM_x000d_
- včetně dodání, dopravy a nákupu vhodného materiálu</t>
  </si>
  <si>
    <t>obsyp potrubí pracovní drenáže v ose mostu: 0,3m2*60,0m = 18,000000 =&gt; A m3</t>
  </si>
  <si>
    <t>21331</t>
  </si>
  <si>
    <t>DRENÁŽNÍ VRSTVY Z BETONU MEZEROVITÉHO (DRENÁŽNÍHO)</t>
  </si>
  <si>
    <t>obsyp podélné drenáže_x000d_
za rubem NK a gabionovými křídly: 0,1m2*(44,0m+43,0m) = 8,700000 =&gt; A m3</t>
  </si>
  <si>
    <t>Položka zahrnuje:
- dodávku předepsaného materiálu pro drenážní vrstvu, včetně mimostaveništní a vnitrostaveništní dopravy
- provedení drenážní vrstvy předepsaných rozměrů a předepsaného tvaru</t>
  </si>
  <si>
    <t>ŠTĚRKOVÝ POLŠTÁŘ TL. 0,2 M, ŠD FR. 0-63 MM</t>
  </si>
  <si>
    <t>hutněný polštář pod základovými pasy NK:_x000d_
7,6m*0,2m*(12,76m+13,74m) = 40,280000 =&gt; A m3_x000d_
hutněný polštář pod gabionovými křídly:_x000d_
(4,1+4,8m)/2*0,2m*(16,0m+16,0m+21,0m+20,0m) = 64,970000 =&gt; B m3_x000d_
Celkem: A+B = 105,250000 =&gt; C m3</t>
  </si>
  <si>
    <t>ŠTĚRKOVÝ POLŠTÁŘ TL. 0,5 M, ŠD FR. 32-63 MM</t>
  </si>
  <si>
    <t>hutněný polštář pod základovými pasy NK:_x000d_
(6,2+7,2m)/2*0,5m*(12,56m+13,34m) = 86,765000 =&gt; A m3_x000d_
hutněný polštář pod gabionovými křídly:_x000d_
(3,1+4,1m)/2*0,5m*(15,5m+15,5m+20,5m+19,5m) = 127,800000 =&gt; B m3_x000d_
Celkem: A+B = 214,565000 =&gt; C m3</t>
  </si>
  <si>
    <t>27232</t>
  </si>
  <si>
    <t>ZÁKLADY ZE ŽELEZOBETONU</t>
  </si>
  <si>
    <t>C35/45-XA1, VČ. NÁTĚRU 1 X ALP + 2 X ALN</t>
  </si>
  <si>
    <t>základová deska: 5,6m*0,7m*11,74m*2+0,26m2*11,74m*2*2 = 104,251200 =&gt; A m3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</si>
  <si>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</si>
  <si>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272365</t>
  </si>
  <si>
    <t>VÝZTUŽ ZÁKLADŮ Z OCELI 10505, B500B</t>
  </si>
  <si>
    <t>B500B</t>
  </si>
  <si>
    <t>2,5% z pol. č. 27232: 104,251m3*7,85t/m3*0,025 = 20,459259 =&gt; A t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</si>
  <si>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</si>
  <si>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28995</t>
  </si>
  <si>
    <t>KOTEVNÍ SÍTĚ PRO GABIONY A ARMOVANÉ ZEMINY</t>
  </si>
  <si>
    <t>gabionové křídlo č. 1: 2ks*4,0m*15,0m+5,0m*11,5m+6,0m*9,0m+6,5m*6,0m = 270,500000 =&gt; A m2_x000d_
gabionové křídlo č. 2: 2ks*4,0m*15,0m+5,0m*13,5m+6,0m*10,0m+6,5m*6,5m = 289,750000 =&gt; B m2_x000d_
gabionové křídlo č. 3: 4,0m*20,0m+4,0m*16,5m+4,0m*14,0m+5,0m*11,0m+6,0m*8,5m+6,5m*5,5m = 343,750000 =&gt; C m2_x000d_
gabionové křídlo č. 4: 4,0m*19,0m+4,0m*17,0m+5,0m*13,5m+6,0m*10,0m+6,5m*7,0m = 317,000000 =&gt; D m2_x000d_
Celkem: A+B+C+D = 1221,000000 =&gt; E m2</t>
  </si>
  <si>
    <t>Položka zahrnuje:
- dodávku předepsané kotevní sítě
- úpravu, očištění a ochranu podkladu
- přichycení k podkladu, případně zatížení
- úpravy spojů a zajištění okrajů
- nutné přesahy
- mimostaveništní a vnitrostaveništní dopravu</t>
  </si>
  <si>
    <t>SEPARAČNÍ GEOTEXTILIE 600 G/M2</t>
  </si>
  <si>
    <t>ve výkopu pro NK: 15,1m*34,5m = 520,950000 =&gt; A m2_x000d_
ve výkopu pro gabionová křídla: 7,7m*(20,0m+20,0m+25,0m+24,0m) = 685,300000 =&gt; B m2_x000d_
Celkem: A+B = 1206,250000 =&gt; C m2</t>
  </si>
  <si>
    <t>DVOUOSÁ GEOMŘÍŽ</t>
  </si>
  <si>
    <t>uvnitř hutněného polštáře pod NK: 6,615m*(12,225m+12,671m) = 164,687040 =&gt; A m2_x000d_
uvnitř hutněného polštáře pod gabionovými křídly: 3,5m*(15,5m+15,5m+20,5m+19,5m) = 248,500000 =&gt; B m2_x000d_
Celkem: A+B = 413,187040 =&gt; C m2</t>
  </si>
  <si>
    <t>28997B</t>
  </si>
  <si>
    <t>OPLÁŠTĚNÍ (ZPEVNĚNÍ) Z GEOTEXTILIE DO 200G/M2</t>
  </si>
  <si>
    <t>na rubu gabionových křídel_x000d_
křídlo č. 1: 8,0m*15,0m = 120,000000 =&gt; A m2_x000d_
křídlo č. 2: 8,0m*15,0m = 120,000000 =&gt; B m2_x000d_
křídlo č. 3: 9,0m*20,0m = 180,000000 =&gt; C m2_x000d_
křídlo č. 4: 8,0m*19,0m = 152,000000 =&gt; D m2_x000d_
Celkem: A+B+C+D = 572,000000 =&gt; E m2</t>
  </si>
  <si>
    <t>28997F</t>
  </si>
  <si>
    <t>OPLÁŠTĚNÍ (ZPEVNĚNÍ) Z GEOTEXTILIE DO 600G/M2</t>
  </si>
  <si>
    <t>ochranná geotextilie pod a nad těsnící fólií _x000d_
za rubem NK: 2vrstvy*4,3m*23,5m*2 = 404,200000 =&gt; A m2</t>
  </si>
  <si>
    <t>28999</t>
  </si>
  <si>
    <t>OPLÁŠTĚNÍ (ZPEVNĚNÍ) Z FÓLIE</t>
  </si>
  <si>
    <t>HDPE FÓLIE TL. 2 MM</t>
  </si>
  <si>
    <t>za rubem NK: 4,3m*23,5m*2 = 202,100000 =&gt; A m2</t>
  </si>
  <si>
    <t xml:space="preserve"> 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</si>
  <si>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3 - Svislé konstrukce</t>
  </si>
  <si>
    <t>317325</t>
  </si>
  <si>
    <t>ŘÍMSY ZE ŽELEZOBETONU DO C30/37</t>
  </si>
  <si>
    <t>C30/37-XF4, XD3, XC4</t>
  </si>
  <si>
    <t>římsa vlevo: 0,35m2*5,6m = 1,960000 =&gt; A m3_x000d_
římsa vpravo: 0,32m2*5,6m = 1,792000 =&gt; B m3_x000d_
Celkem: A+B = 3,752000 =&gt; C m3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</si>
  <si>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
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
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</si>
  <si>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</si>
  <si>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</si>
  <si>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3% z pol. č. 317325: 3,752m3*7,85t/m3*0,03 = 0,883596 =&gt; A t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</si>
  <si>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</si>
  <si>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3332A8</t>
  </si>
  <si>
    <t>MOSTNÍ OPĚRY A KŘÍDLA Z GABIONŮ RUČNĚ ROVNANÝCH, DRÁT O4,0MM, POVRCHOVÁ ÚPRAVA Zn + Al + PVC</t>
  </si>
  <si>
    <t>VČ. POSYPU ZE ŠD FR. 4-8 MM TL. 30 MM V HORNÍ ČÁSTI GABIONU</t>
  </si>
  <si>
    <t>gabionové křídlo č. 1:_x000d_
21ks*2,5m*1,0m*1,0m+13ks*2,0m*1,0m*1,0m+15ks*1,5m*1,0m*1,0m+9ks*1,0m*1,0m*1,0m+6ks*1,0m*1,0m*0,5m+5ks*1,0m*0,5m*0,5m+1ks*0,5m*0,5m*0,5m = 114,375000 =&gt; A m3_x000d_
gabionové křídlo č. 2: _x000d_
24ks*2,5m*1,0m*1,0m+15ks*2,0m*1,0m*1,0m+15ks*1,5m*1,0m*1,0m+8ks*1,0m*1,0m*1,0m+7ks*1,0m*1,0m*0,5m+6ks*1,0m*0,5m*0,5m+1ks*0,5m*0,5m*0,5m = 125,625000 =&gt; B m3_x000d_
gabionové křídlo č. 3:_x000d_
33ks*2,5m*1,0m*1,0m+17ks*2,0m*1,0m*1,0m+20ks*1,5m*1,0m*1,0m+16ks*1,0m*1,0m*1,0m+9ks*1,0m*1,0m*0,5m+7ks*1,0m*0,5m*0,5m+1ks*0,5m*0,5m*0,5m = 168,875000 =&gt; C m3_x000d_
gabionové křídlo č. 4:_x000d_
25ks*2,5m*1,0m*1,0m+15ks*2,0m*1,0m*1,0m+19ks*1,5m*1,0m*1,0m+10ks*1,0m*1,0m*1,0m+9ks*1,0m*1,0m*0,5m+4ks*1,0m*0,5m*0,5m+1ks*0,5m*0,5m*0,5m = 136,625000 =&gt; D m3_x000d_
Celkem: A+B+C+D = 545,500000 =&gt; E m3</t>
  </si>
  <si>
    <t>- položka zahrnuje dodávku a osazení drátěných košů s výplní lomovým kamenem.
- gabionové matrace se vykazují v pol.č.2722**.</t>
  </si>
  <si>
    <t>333326</t>
  </si>
  <si>
    <t>MOSTNÍ OPĚRY A KŘÍDLA ZE ŽELEZOVÉHO BETONU DO C40/50</t>
  </si>
  <si>
    <t>C35/45-XF2, XD1, XC4, VČ. NÁTĚRU 1 X ALP + 2 X ALN</t>
  </si>
  <si>
    <t>stojky NK: 0,7m*(6,79m+5,695m)/2*11,74m*2*2 = 205,203460 =&gt; A m3</t>
  </si>
  <si>
    <t>333365</t>
  </si>
  <si>
    <t>VÝZTUŽ MOSTNÍCH OPĚR A KŘÍDEL Z OCELI 10505, B500B</t>
  </si>
  <si>
    <t>3% z pol. č. 333326: 205,203m3*7,85t/m3*0,03 = 48,325307 =&gt; A t</t>
  </si>
  <si>
    <t>421326</t>
  </si>
  <si>
    <t>MOSTNÍ NOSNÉ DESKOVÉ KONSTRUKCE ZE ŽELEZOBETONU C40/50</t>
  </si>
  <si>
    <t>C35/45-XF2, XD1, XC4, VČETNĚ PODPĚRNÉ SKRUŽE, VČETNĚ ÚPRAVY POVRCHU BROUŠENÍM A BROKOVÁNÍM PRO POKLÁDKU IZOLACE</t>
  </si>
  <si>
    <t>horní příčel: 5,6m*0,555m*11,79m*2+0,26m2*11,79m*2*2 = 85,548240 =&gt; A m3</t>
  </si>
  <si>
    <t>421365</t>
  </si>
  <si>
    <t>VÝZTUŽ MOSTNÍ DESKOVÉ KONSTRUKCE Z OCELI 10505, B500B</t>
  </si>
  <si>
    <t>2,5% z pol. č. 421326: 85,548m3*7,85t/m3*0,025 = 16,788795 =&gt; A t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</si>
  <si>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74.
- povrchovou antikorozní úpravu výztuže,
- separaci výztuže,
- osazení měřících zařízení a úpravy pro ně,
- osazení měřících skříní nebo míst pro měření bludných proudů.</t>
  </si>
  <si>
    <t>451312</t>
  </si>
  <si>
    <t>PODKLADNÍ A VÝPLŇOVÉ VRSTVY Z PROSTÉHO BETONU C12/15</t>
  </si>
  <si>
    <t>C12/15-X0</t>
  </si>
  <si>
    <t>pod základovou deskou NK: 5,9m*0,15m*(11,9m+12,04m) = 21,186900 =&gt; A m3_x000d_
pod drenáží za rubem NK a gabionovými křídly: 0,1m2*(44,0m+43,0m) = 8,700000 =&gt; B m3_x000d_
Celkem: A+B = 29,886900 =&gt; C m3</t>
  </si>
  <si>
    <t>pod odlážděním pod mostem: 3,6m*22,6m*0,15m = 12,204000 =&gt; A m3</t>
  </si>
  <si>
    <t>ŠP FR. 0-8 MM</t>
  </si>
  <si>
    <t>lože potrubí pracovní drenáže v ose mostu: 0,3m*0,1m*60,0m = 1,800000 =&gt; A m3</t>
  </si>
  <si>
    <t>457315</t>
  </si>
  <si>
    <t>VYROVNÁVACÍ A SPÁDOVÝ PROSTÝ BETON C30/37</t>
  </si>
  <si>
    <t>C30/37-XF3, XC2</t>
  </si>
  <si>
    <t>tvrdá ochranná vrstva tl. 50 mm: 5,4m*21,72m*0,05m = 5,864400 =&gt; A m3</t>
  </si>
  <si>
    <t>457366</t>
  </si>
  <si>
    <t>VÝZTUŽ VYROVNÁVACÍHO A SPÁDOVÉHO BETONU Z KARI SÍTÍ</t>
  </si>
  <si>
    <t>KARI SÍTĚ D 4 MM, OKA 100/100 MM</t>
  </si>
  <si>
    <t>hmotnost sítě 1,98 kg/m2: _x000d_
(5,4m*21,72m)*1,3přesahy*1,98kg/m2/1000 = 0,301899 =&gt; A t</t>
  </si>
  <si>
    <t>položka zahrnuje: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povrchovou antikorozní úpravu výztuže,
- separaci výztuže</t>
  </si>
  <si>
    <t>KAMENNÁ DLAŽBA, VČ. SPÁROVÁNÍ CEMENTOVOU MALTOU M25-XF4</t>
  </si>
  <si>
    <t>odláždění pod mostem: 3,6m*22,5m*0,2m = 16,200000 =&gt; A m3</t>
  </si>
  <si>
    <t>0,5m*1,0m*5,6m*2 = 5,600000 =&gt; A m3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</si>
  <si>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
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
zeminou nebo kamenivem,
- případné zřízení spojovací vrstvy u základů</t>
  </si>
  <si>
    <t>7 - Přidružená stavební výroba</t>
  </si>
  <si>
    <t>711442</t>
  </si>
  <si>
    <t>IZOLACE MOSTOVEK CELOPLOŠNÁ ASFALTOVÝMI PÁSY S PEČETÍCÍ VRSTVOU</t>
  </si>
  <si>
    <t>NAIP TL. 5 MM</t>
  </si>
  <si>
    <t>izolace NK: 15,5m*23,1m = 358,050000 =&gt; A m2</t>
  </si>
  <si>
    <t xml:space="preserve">položka zahrnuje:
- dodání  předepsaného izolačního materiálu
- očištění a ošetření podkladu, zadávací dokumentace může zahrnout i případné vyspravení
- zřízení izolace jako kompletního povlaku včetně položení pečetící vrstvy,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</t>
  </si>
  <si>
    <t>711507</t>
  </si>
  <si>
    <t>OCHRANA IZOLACE NA POVRCHU Z PE FÓLIE</t>
  </si>
  <si>
    <t>SEPARAČNÍ FÓLIE PE TL. 0,3 MM</t>
  </si>
  <si>
    <t>5,4m*21,72m = 117,288000 =&gt; A m2</t>
  </si>
  <si>
    <t xml:space="preserve">položka zahrnuje:
- dodání  předepsaného ochranného materiálu
- zřízení ochrany izolace</t>
  </si>
  <si>
    <t>711509</t>
  </si>
  <si>
    <t>OCHRANA IZOLACE NA POVRCHU TEXTILIÍ</t>
  </si>
  <si>
    <t>GEOTEXTILIE MIN. 300 G/M2</t>
  </si>
  <si>
    <t>ochrana izolace NK: 15,5m*23,1m = 358,050000 =&gt; A m2</t>
  </si>
  <si>
    <t>GEOTEXTILIE MIN. 600 G/M2</t>
  </si>
  <si>
    <t>líc - základová deska a stojky: 7,0m*23,5m = 164,500000 =&gt; A m2_x000d_
rub - základová deska a stojky: 2,6m*23,5m*2 = 122,200000 =&gt; B m2_x000d_
pohledový líc základové desky a stojek: 6,6m2*2 = 13,200000 =&gt; C m2_x000d_
Celkem: A+B+C = 299,900000 =&gt; D m2</t>
  </si>
  <si>
    <t>78382</t>
  </si>
  <si>
    <t>NÁTĚRY BETON KONSTR TYP S2 (OS-B)</t>
  </si>
  <si>
    <t>TYP S2 DLE TKP 31</t>
  </si>
  <si>
    <t>nátěr NK pod římsou: 1,1*5,6m*2 = 12,320000 =&gt; A m2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</si>
  <si>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</si>
  <si>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875332</t>
  </si>
  <si>
    <t>POTRUBÍ DREN Z TRUB PLAST DN DO 150MM DĚROVANÝCH</t>
  </si>
  <si>
    <t>POLODĚROVANÁ TRUBKA HDPE DN 150 MM</t>
  </si>
  <si>
    <t>podélná drenáž za rubem NK a gabionovými křídly: 44,0m+43,0m = 87,000000 =&gt; A 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</si>
  <si>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 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</si>
  <si>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9111C1</t>
  </si>
  <si>
    <t>ZÁBRADLÍ SILNIČNÍ LANKOVÉ - DODÁVKA A MONTÁŽ</t>
  </si>
  <si>
    <t>SILNIČNÍ ZÁBRADLÍ Z KOMPOZITŮ S LANY, VÝŠKY 1,1 M, VČ. TR. PVC DN 150 MM, DL. 1,0 M DO BETONU C30/37-XF3</t>
  </si>
  <si>
    <t>na římsách: 7,7m*2 = 15,400000 =&gt; A m_x000d_
na gabionových křídlech: 14,0m+13,5m+20,0m+18,0m = 65,500000 =&gt; B m_x000d_
Celkem: A+B = 80,900000 =&gt; C m</t>
  </si>
  <si>
    <t>položka zahrnuje:
- dodání zábradlí bez ohledu na materiál sloupků (ocel, kompozit) včetně předepsané povrchové úpravy
- osazení sloupků zaberaněním nebo osazením do betonových bloků bez ohledu na jejich materiál (včetně betonových bloků a nutných zemních prací)
- případné bednění ( trubku) betonové patky v gabionové zdi</t>
  </si>
  <si>
    <t>91345</t>
  </si>
  <si>
    <t>NIVELAČNÍ ZNAČKY KOVOVÉ</t>
  </si>
  <si>
    <t>na římsách: 2*3ks = 6,000000 =&gt; A ks_x000d_
na stojkách NK: 2*4ks = 8,000000 =&gt; B ks_x000d_
Celkem: A+B = 14,000000 =&gt; C ks</t>
  </si>
  <si>
    <t>položka zahrnuje:
- dodání a osazení nivelační značky včetně nutných zemních prací
- vnitrostaveništní a mimostaveništní dopravu</t>
  </si>
  <si>
    <t>91356</t>
  </si>
  <si>
    <t>R</t>
  </si>
  <si>
    <t>LETOPOČET VÝSTAVBY</t>
  </si>
  <si>
    <t>GUMOVÁ MATRICE PRO VYZNAČENÍ LETOPOČTU</t>
  </si>
  <si>
    <t xml:space="preserve">-  všechny potřebné pomůcky, stroje, nářadí a pomocný materiál</t>
  </si>
  <si>
    <t>2021_OTSKP</t>
  </si>
  <si>
    <t>KAMENNÁ DLAŽBA 100 X 100 MM (ŽULA)</t>
  </si>
  <si>
    <t>za římsou: 4,2m2*2 = 8,400000 =&gt; A m2_x000d_
za gabiony: (7,8m2*2+9,8m2+10,3m2)*1,2koef. = 42,840000 =&gt; B m2_x000d_
Celkem: A+B = 51,240000 =&gt; C m2</t>
  </si>
  <si>
    <t>DO BETONU C30/37nXF3, TL. 150 MM</t>
  </si>
  <si>
    <t>odvodňovací tvárnice š. 600 mm: 90,0m = 90,000000 =&gt; A m</t>
  </si>
  <si>
    <t>SO301 - Přeložka vodovodu v km 0,160 00 - 0,340 00</t>
  </si>
  <si>
    <t>z pol. č. 17120.a: 270,43m3*1,8t/m3 = 486,774000 =&gt; A t</t>
  </si>
  <si>
    <t>02950</t>
  </si>
  <si>
    <t>OSTATNÍ POŽADAVKY - POSUDKY, KONTROLY, REVIZNÍ ZPRÁVY</t>
  </si>
  <si>
    <t>13283</t>
  </si>
  <si>
    <t>HLOUBENÍ RÝH ŠÍŘ DO 2M PAŽ I NEPAŽ TŘ. II</t>
  </si>
  <si>
    <t>VČ. PAŽENÍ POMOCÍ PAŽÍCÍCH BOXŮ S VÝŠKOU STĚNY CCA 1,5 M_x000d_
- včetně naložení, dopravy a uložení na skládku _x000d_
- poplatek za uložení na skládce - skládkovné v položce 014102.a</t>
  </si>
  <si>
    <t>dle výkazu hmot uloženého u projektanta_x000d_
270,43m3 = 270,430000 =&gt; A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</si>
  <si>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</si>
  <si>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uložení zeminy na skládku:_x000d_
z pol. č. 13283: 270,43m3 = 270,430000 =&gt; A m3</t>
  </si>
  <si>
    <t>ŠD FR. 32-63 MM</t>
  </si>
  <si>
    <t>výkop z pol. 13283: 270,43m3 = 270,430000 =&gt; A m3_x000d_
vytlačená zemina potrubím včetně podsypu a obsypu: _x000d_
dle pol. č. 17581: -65,314m3 = -65,314000 =&gt; B m3_x000d_
dle pol. č. 45157: -16,747m3 = -16,747000 =&gt; C m3_x000d_
Celkem: A+B+C = 188,369000 =&gt; D m3</t>
  </si>
  <si>
    <t>ŠP, FR. 0 - 4 MM_x000d_
- včetně dodání, dopravy a nákupu vhodného materiálu</t>
  </si>
  <si>
    <t>obsyp potrubí:_x000d_
0,9m*0,39m*186,08m = 65,314080 =&gt; A m3</t>
  </si>
  <si>
    <t>ŠP, FR. 0 - 4 MM</t>
  </si>
  <si>
    <t>pískový podsyp: _x000d_
0,9m*0,1m*186,08m = 16,747200 =&gt; A m3</t>
  </si>
  <si>
    <t>87327</t>
  </si>
  <si>
    <t>POTRUBÍ Z TRUB PLASTOVÝCH TLAKOVÝCH SVAŘOVANÝCH DN DO 100MM</t>
  </si>
  <si>
    <t>HDPE PE 100 RC1 POTRUBÍ D90/5,4, SDR17, KOMPLETNÍ SOUSTAVA DLE SPECIFIKACE TZ</t>
  </si>
  <si>
    <t>186,08m = 186,080000 =&gt; A 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</si>
  <si>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tlakové zkoušky ani proplach a dezinfekci</t>
  </si>
  <si>
    <t>891126</t>
  </si>
  <si>
    <t>ŠOUPÁTKA DN DO 80MM</t>
  </si>
  <si>
    <t>DN 80 PN16</t>
  </si>
  <si>
    <t>- Položka zahrnuje kompletní montáž dle technologického předpisu, dodávku armatury, veškerou mimostaveništní a vnitrostaveništní dopravu.</t>
  </si>
  <si>
    <t>891426</t>
  </si>
  <si>
    <t>HYDRANTY PODZEMNÍ DN 80MM</t>
  </si>
  <si>
    <t>DN 80 PN 16, VČ. POKLOPU</t>
  </si>
  <si>
    <t>891927</t>
  </si>
  <si>
    <t>ZEMNÍ SOUPRAVY DN DO 100MM S POKLOPEM</t>
  </si>
  <si>
    <t>TELESKOPICKÁ ZEMNÍ SOUPRAVA DN 50/65/80/100 VÝŠKA 1,3 - 1,8 M SE ŠOUPÁTKOVÝM POKLOPEM</t>
  </si>
  <si>
    <t>SKRUŽ DN 1000, VÝŠKA 1,0 M, TL. STĚNY 120 MM, VČ. VÝPLNĚ ŠTĚRKOPÍSKEM A PLAVENÝM KAČÍRKEM FR. 16-32 MM, VČ. OBETONOVÁNÍ</t>
  </si>
  <si>
    <t>89916</t>
  </si>
  <si>
    <t>BETONOVÉ DOPLŇKY TRUB VEDENÍ</t>
  </si>
  <si>
    <t>BETON C20/25-X0</t>
  </si>
  <si>
    <t>betonové bloky, dle přílohy č. D.1.12.06_x000d_
0,63m*0,28m*0,74m = 0,130536 =&gt; A m3_x000d_
0,85m*0,28m*0,97m = 0,230860 =&gt; B m3_x000d_
Celkem: A+B = 0,361396 =&gt; C m3</t>
  </si>
  <si>
    <t>BETONOVÝ SLOUPEK 100 X 100 MM, DL. 2,3 M + ORIENTAČNÍ TABULKA</t>
  </si>
  <si>
    <t>899308</t>
  </si>
  <si>
    <t>DOPLŇKY NA POTRUBÍ - SIGNALIZAČ VODIČ</t>
  </si>
  <si>
    <t>IDENTIFIKAČNÍ VODIČ NYY 2 X 4 MM2 S PLNÝM CU JÁDREM</t>
  </si>
  <si>
    <t>- Položka zahrnuje veškerý materiál, výrobky a polotovary, včetně mimostaveništní a vnitrostaveništní dopravy (rovněž přesuny), včetně naložení a složení,případně s uložením. 
- položka signalizační vodič zahrnuje i kontrolní vývody.</t>
  </si>
  <si>
    <t>899309</t>
  </si>
  <si>
    <t>DOPLŇKY NA POTRUBÍ - VÝSTRAŽNÁ FÓLIE</t>
  </si>
  <si>
    <t>VAROVNÁ PÁSKA BÍLÉ BARVY S NÁPISEM "POZOR VODOVOD"</t>
  </si>
  <si>
    <t>899621</t>
  </si>
  <si>
    <t>TLAKOVÉ ZKOUŠKY POTRUBÍ DN DO 100MM</t>
  </si>
  <si>
    <t>DN 90 MM</t>
  </si>
  <si>
    <t>89972</t>
  </si>
  <si>
    <t>PROPLACH A DEZINFEKCE VODOVODNÍHO POTRUBÍ DN DO 100MM</t>
  </si>
  <si>
    <t>- napuštění a vypuštění vody, dodání vody a dezinfekčního prostředku, bakteriologický rozbor vody.</t>
  </si>
  <si>
    <t>96912</t>
  </si>
  <si>
    <t>VYBOURÁNÍ POTRUBÍ DN DO 100MM VODOVODNÍCH</t>
  </si>
  <si>
    <t>VČ. ZRUŠENÍ STÁVAJÍCÍHO ODKALOVACÍHO HYDRANTU_x000d_
- včetně naložení, dopravy a uložení na skládku _x000d_
- včetně případného poplatku za uložení na skládce</t>
  </si>
  <si>
    <t>11,5m = 11,500000 =&gt; A m</t>
  </si>
  <si>
    <t>SO302 - Přeložka vodovodu v km 0,450</t>
  </si>
  <si>
    <t>z pol. č. 17120.a: 326,36m3*1,8t/m3 = 587,448000 =&gt; A t</t>
  </si>
  <si>
    <t>VČ. NALOŽENÍ A ODVOZU DO RECYKLAČNÍHO STŘEDISKA_x000d_
VČ. PAŽENÍ POMOCÍ PAŽÍCÍCH BOXŮ S VÝŠKOU STĚNY CCA 1,5 M_x000d_
- včetně naložení, dopravy a uložení na skládku _x000d_
- poplatek za uložení na skládce - skládkovné v položce 014102.a</t>
  </si>
  <si>
    <t>dle výkazu hmot uloženého u projektanta_x000d_
326,36m3 = 326,360000 =&gt; A m3</t>
  </si>
  <si>
    <t>uložení zeminy na skládku:_x000d_
z pol. č. 13283: 326,36m3 = 326,360000 =&gt; A m3</t>
  </si>
  <si>
    <t>výkop z pol. 13283: 326,36m3 = 326,360000 =&gt; A m3_x000d_
vytlačená zemina potrubím včetně podsypu a obsypu: _x000d_
dle pol. č. 17581: -91,953m3 = -91,953000 =&gt; B m3_x000d_
dle pol. č. 45157: -18,391m3 = -18,391000 =&gt; C m3_x000d_
Celkem: A+B+C = 216,016000 =&gt; D m3</t>
  </si>
  <si>
    <t>obsyp potrubí:_x000d_
0,9m*0,5m*204,34m = 91,953000 =&gt; A m3</t>
  </si>
  <si>
    <t>pískový podsyp: _x000d_
0,9m*0,1m*204,34m = 18,390600 =&gt; A m3</t>
  </si>
  <si>
    <t>204,34m = 204,340000 =&gt; A m</t>
  </si>
  <si>
    <t>87634</t>
  </si>
  <si>
    <t>CHRÁNIČKY Z TRUB PLASTOVÝCH DN DO 200MM</t>
  </si>
  <si>
    <t>HDPE PE 100 POTRUBÍ D200/11,9, SDR17, VČ. PRYŽOVÉ UZAVÍRACÍ MANŽETY DN 200/80 - 2 KS, VČ. OBJÍMEK - 21 KS</t>
  </si>
  <si>
    <t>26,25m = 26,250000 =&gt; A 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</si>
  <si>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</si>
  <si>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87827</t>
  </si>
  <si>
    <t>NASUNUTÍ PLAST TRUB DN DO 100MM DO CHRÁNIČKY</t>
  </si>
  <si>
    <t>položka zahrnuje:
pojízdná sedla (objímky)
případně předepsané utěsnění konců chráničky
nezahrnuje dodávku potrubí</t>
  </si>
  <si>
    <t>891115</t>
  </si>
  <si>
    <t>ŠOUPÁTKA DN DO 50MM</t>
  </si>
  <si>
    <t>DN 50 PN16</t>
  </si>
  <si>
    <t>891215</t>
  </si>
  <si>
    <t>VENTILY DN DO 50MM</t>
  </si>
  <si>
    <t>ZAVZDUŠŇOVACÍ A ODVZDUŠŇOVACÍ SOUPRAVA, KRYTÍ 0,75/1 M, DN50 PN16, VČ. POKLOPU</t>
  </si>
  <si>
    <t>TELESKOPICKÁ ZEMNÍ SOUPRAVA DN 50/65/80/100 VÝŠKA 1,07 - 1,5 M SE ŠOUPÁTKOVÝM POKLOPEM</t>
  </si>
  <si>
    <t>betonové bloky, dle přílohy č. D.1.12.06_x000d_
0,63m*0,28m*0,74m = 0,130536 =&gt; A m3_x000d_
0,63m*0,28m*0,74m = 0,130536 =&gt; B m3_x000d_
0,85m*0,28m*0,97m = 0,230860 =&gt; C m3_x000d_
0,85m*0,28m*0,97m = 0,230860 =&gt; D m3_x000d_
Celkem: A+B+C+D = 0,722792 =&gt; E m3</t>
  </si>
  <si>
    <t>SO801 - Rekultivace a náhradní výsadba</t>
  </si>
  <si>
    <t>natěžení a dovoz zeminy z deponie_x000d_
pro pol. č. 17110: 229,5m3 = 229,500000 =&gt; A m3</t>
  </si>
  <si>
    <t>natěžení a dovoz ornice z deponie_x000d_
pro pol. č. 18220: 4784,4m3 = 4784,400000 =&gt; A m3_x000d_
pro pol. č. 18230: 819,0m3 = 819,000000 =&gt; B m3_x000d_
Celkem: A+B = 5603,400000 =&gt; C m3</t>
  </si>
  <si>
    <t>17110</t>
  </si>
  <si>
    <t>ULOŽENÍ SYPANINY DO NÁSYPŮ SE ZHUTNĚNÍM</t>
  </si>
  <si>
    <t>digitálně odměřeno ze situace_x000d_
rekultivace zrušené části silnice II/205, v tl. 450 mm: 510,0m2*0,45m = 229,500000 =&gt; A m3</t>
  </si>
  <si>
    <t>18220</t>
  </si>
  <si>
    <t>ROZPROSTŘENÍ ORNICE VE SVAHU</t>
  </si>
  <si>
    <t>MATERIÁL ZE STAVBY, TL. 150 MM_x000d_
z položky 12110 (SO 001)</t>
  </si>
  <si>
    <t>digitálně odměřeno ze situace_x000d_
26580,0m2*1,2koef.*0,15m = 4784,400000 =&gt; A m3</t>
  </si>
  <si>
    <t>položka zahrnuje:
nutné přemístění ornice z dočasných skládek vzdálených do 50m
rozprostření ornice v předepsané tloušťce ve svahu přes 1:5</t>
  </si>
  <si>
    <t>18230</t>
  </si>
  <si>
    <t>ROZPROSTŘENÍ ORNICE V ROVINĚ</t>
  </si>
  <si>
    <t>digitálně odměřeno ze situace_x000d_
5460,0m2*0,15m = 819,000000 =&gt; A m3</t>
  </si>
  <si>
    <t>položka zahrnuje:
nutné přemístění ornice z dočasných skládek vzdálených do 50m
rozprostření ornice v předepsané tloušťce v rovině a ve svahu do 1:5</t>
  </si>
  <si>
    <t>18242</t>
  </si>
  <si>
    <t>ZALOŽENÍ TRÁVNÍKU HYDROOSEVEM NA ORNICI</t>
  </si>
  <si>
    <t>HYDROOSEV TRAVNÍ SMĚSI PODLÉHAJÍCÍ SCHVÁLENÍ TDI, VČ. ZALITÍ A OŠETŘOVÁNÍ, 1. SEČ + ODPLEVELENÍ_x000d_
- včetně následné péče po dobu pěti let</t>
  </si>
  <si>
    <t>digitálně odměřeno ze situace_x000d_
5460,0m2+31896,0m2 = 37356,000000 =&gt; A m2</t>
  </si>
  <si>
    <t>Zahrnuje dodání předepsané travní směsi, hydroosev na ornici, zalévání, první pokosení, to vše bez ohledu na sklon terénu</t>
  </si>
  <si>
    <t>18481</t>
  </si>
  <si>
    <t>OCHRANA STROMŮ BEDNĚNÍM</t>
  </si>
  <si>
    <t>OCHRANA STÁVAJÍCÍCH STROMŮ, KTERÉ NEJSOU URČENY KE KÁCENÍ_x000d_
- položka bude čerpána pouze se souhlasem TDS</t>
  </si>
  <si>
    <t>100 = 100,000000 =&gt; A</t>
  </si>
  <si>
    <t>položka zahrnuje veškerý materiál, výrobky a polotovary, včetně mimostaveništní a vnitrostaveništní dopravy (rovněž přesuny), včetně naložení a složení, případně s uložením</t>
  </si>
  <si>
    <t>184A1</t>
  </si>
  <si>
    <t>VYSAZOVÁNÍ KEŘŮ LISTNATÝCH S BALEM VČETNĚ VÝKOPU JAMKY</t>
  </si>
  <si>
    <t>PARAMETRY DLE TZ SO 801, VČ. ZÁLIVKY</t>
  </si>
  <si>
    <t xml:space="preserve">navrhovaný sortiment keřů (skupina keřů 1):_x000d_
Bez černý: 75ks = 75,000000 =&gt; A ks_x000d_
Růže šípková: 75ks = 75,000000 =&gt; B ks_x000d_
Hloh obecný: 50ks = 50,000000 =&gt; C ks_x000d_
Líska obecná: 40ks = 40,000000 =&gt; D ks_x000d_
Celkem: A+B+C+D = 240,000000 =&gt; E ks_x000d_
_x000d_
Navrhovaný sortiment keřů (skupina keřů 2):_x000d_
Bez černý: 60ks = 60,000000 =&gt; F ks_x000d_
Růže šípková: 80ks = 80,000000 =&gt; G ks_x000d_
Hloh obecný: 40ks = 40,000000 =&gt; H ks_x000d_
Líska obecná: 30ks = 30,000000 =&gt; I ks_x000d_
Celkem: F+G+H+I = 210,000000 =&gt; J ks_x000d_
_x000d_
navrhovaný sortiment keřů (skupina keřů 3):_x000d_
Bez černý: 40ks = 40,000000 =&gt; K ks_x000d_
Růže šípková: 30ks = 30,000000 =&gt; L ks_x000d_
Hloh obecný: 30ks = 30,000000 =&gt; M ks_x000d_
Líska obecná: 20ks = 20,000000 =&gt; N ks_x000d_
Celkem: K+L+M+N = 120,000000 =&gt; O ks_x000d_
_x000d_
navrhovaný sortiment keřů (skupina keřů 4):_x000d_
Bez černý: 40ks = 40,000000 =&gt; P ks_x000d_
Růže šípková: 30ks = 30,000000 =&gt; Q ks_x000d_
Hloh obecný: 30ks = 30,000000 =&gt; R ks_x000d_
Líska obecná: 20ks = 20,000000 =&gt; S ks_x000d_
Celkem: P+Q+R+S = 120,000000 =&gt; T ks_x000d_
_x000d_
navrhovaný sortiment keřů (skupina keřů 5):_x000d_
Bez černý: 75ks = 75,000000 =&gt; U ks_x000d_
Růže šípková: 75ks = 75,000000 =&gt; V ks_x000d_
Hloh obecný: 50ks = 50,000000 =&gt; W ks_x000d_
Líska obecná: 40ks = 40,000000 =&gt; X ks_x000d_
Celkem: U+V+W+X = 240,000000 =&gt; Y ks_x000d_
_x000d_
navrhovaný sortiment keřů (skupina keřů 6):_x000d_
Bez černý: 60ks = 60,000000 =&gt; Z ks_x000d_
Růže šípková: 70ks = 70,000000 =&gt; AA ks_x000d_
Hloh obecný: 50ks = 50,000000 =&gt; AB ks_x000d_
Líska obecná: 45ks = 45,000000 =&gt; AC ks_x000d_
Celkem: Z+AA+AB+AC = 225,000000 =&gt; AD ks_x000d_
_x000d_
navrhovaný sortiment keřů (skupina keřů 7):_x000d_
Bez černý: 45ks = 45,000000 =&gt; AE ks_x000d_
Růže šípková: 45ks = 45,000000 =&gt; AF ks_x000d_
Hloh obecný: 30ks = 30,000000 =&gt; AG ks_x000d_
Líska obecná: 30ks = 30,000000 =&gt; AH ks_x000d_
Celkem: AE+AF+AG+AH = 150,000000 =&gt; AI ks_x000d_
_x000d_
navrhovaný sortiment keřů (skupina keřů 8):_x000d_
Bez černý: 55ks = 55,000000 =&gt; AJ ks_x000d_
Růže šípková: 55ks = 55,000000 =&gt; AK ks_x000d_
Hloh obecný:  35ks = 35,000000 =&gt; AL ks_x000d_
Líska obecná: 35ks = 35,000000 =&gt; AM ks_x000d_
Celkem: AJ+AK+AL+AM = 180,000000 =&gt; AN ks_x000d_
Celkem: E+J+O+T+Y+AD+AI+AN = 1485,000000 =&gt; AO ks</t>
  </si>
  <si>
    <t xml:space="preserve">Položka vysazování keřů zahrnuje dodávku projektem předepsaných  keřů,  hloubení jamek (min. rozměry pro keře 30/30/30cm) s event. výměnou půdy, s hnojením anorganickým hnojivem a přídavkem organického hnojiva dle PD, zálivku,  a pod.
položka zahrnuje veškerý materiál, výrobky a polotovary, včetně mimostaveništní a vnitrostaveništní dopravy (rovněž přesuny), včetně naložení a složení, případně s uložením</t>
  </si>
  <si>
    <t>184B24</t>
  </si>
  <si>
    <t>VYSAZOVÁNÍ STROMŮ LISTNATÝCH V KONTEJNERU OBVOD KMENE DO 14CM, PODCHOZÍ VÝŠ MIN 2,2M</t>
  </si>
  <si>
    <t>orientační poloha stromů je patrná ze situace, přesná poloha bude určena dendrologem_x000d_
Javor mléč: 60ks = 60,000000 =&gt; A ks_x000d_
Topol osika: 47ks = 47,000000 =&gt; B ks_x000d_
Švestka domácí: 40ks = 40,000000 =&gt; C ks_x000d_
Olše lepkavá: 30ks = 30,000000 =&gt; D ks_x000d_
Celkem: A+B+C+D = 177,000000 =&gt; E ks</t>
  </si>
  <si>
    <t xml:space="preserve"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
Obvod kmene se měří ve výšce 1,00m nad zemí.
položka zahrnuje veškerý materiál, výrobky a polotovary, včetně mimostaveništní a vnitrostaveništní dopravy (rovněž přesuny), včetně naložení a složení, případně s uložením</t>
  </si>
  <si>
    <t>SO101 - KŘIŽOVATKA II/205 + III/205 22</t>
  </si>
  <si>
    <t>z pol. č. 17120.a: 142,5m3*2,0t/m3 = 285,000000 =&gt; A t</t>
  </si>
  <si>
    <t>z pol. č. 17120.b: 405,0m3*2,0t/m3 = 810,000000 =&gt; A t</t>
  </si>
  <si>
    <t>- nestmelené podkladní vrstvy</t>
  </si>
  <si>
    <t>z pol. č. 11332: 46,5m3*2,0t/m3 = 93,000000 =&gt; A t</t>
  </si>
  <si>
    <t>- stmelené podkladní vrstvy</t>
  </si>
  <si>
    <t>z pol. č. 11334: 46,5m3*2,0t/m3 = 93,000000 =&gt; A t</t>
  </si>
  <si>
    <t>jabloň: 1ks = 1,000000 =&gt; A ks</t>
  </si>
  <si>
    <t>digitálně odměřeno ze situace_x000d_
spodní podkladní vrstva z nestmelených materiálů - předpoklad_x000d_
310,0m2*0,15m = 46,500000 =&gt; A m3</t>
  </si>
  <si>
    <t>digitálně odměřeno ze situace_x000d_
horní podkladní vrstva ze stmelených materiálů - předpoklad_x000d_
310,0m2*0,15m = 46,500000 =&gt; A m3</t>
  </si>
  <si>
    <t xml:space="preserve">- frézování v tl. 100 mm_x000d_
- vyfrézovaný materiál bude využit v rámci stavby takto: _x000d_
SO 101 (ČÁST 02): pol. 56960:   9,750 m3_x000d_
SO 103 (ČÁST 01): pol. 56960: 21,250m3_x000d_
_x000d_
včetně naložení, odvozu - uložení na mezideponii viz položka 17120.c</t>
  </si>
  <si>
    <t>digitálně odměřeno ze situace_x000d_
310,0m2*0,1m = 31,000000 =&gt; A m3</t>
  </si>
  <si>
    <t>frézování drážky pro asf. zálivku_x000d_
na začátku úseku: 4,4m = 4,400000 =&gt; A m_x000d_
na konci úseku: 4,75m = 4,750000 =&gt; B m_x000d_
Celkem: A+B = 9,150000 =&gt; C m</t>
  </si>
  <si>
    <t>V TL. 150 MM, PONECHÁNO NA STAVBĚ PRO ZPĚTNÉ POUŽITÍ, PŘEBYTEČNÝ MATERIÁL BUDE ODVEZEN NA MÍSTO URČENÉ INVESTOREM_x000d_
(domluveno s místním zemědělcem panem Luďkem Civínem)_x000d_
- celkem přebytek ornice: 96,900 m3 - použito do položky 18220 (66,420 m3) a položky 18230 (1,050 m3) = přebytek 29,43 m3</t>
  </si>
  <si>
    <t>digitálně odměřeno ze situace_x000d_
v rovině: 250,0m2*0,15m = 37,500000 =&gt; A m3_x000d_
ve svahu: 330,0m2*1,2koef. rozš.*0,15m = 59,400000 =&gt; B m3_x000d_
Celkem: A+B = 96,900000 =&gt; C m3</t>
  </si>
  <si>
    <t>hodnota odečtena z výkazu hmot_x000d_
výkop při výměně aktivní zóny: 405,0m3 = 405,000000 =&gt; A m3</t>
  </si>
  <si>
    <t>12373</t>
  </si>
  <si>
    <t>ODKOP PRO SPOD STAVBU SILNIC A ŽELEZNIC TŘ. I</t>
  </si>
  <si>
    <t>hodnota odečtena z výkazu hmot_x000d_
hlavní výkopové práce: 120,0m3 = 120,000000 =&gt; A m3</t>
  </si>
  <si>
    <t>- ornice</t>
  </si>
  <si>
    <t>ornice z deponie stavby_x000d_
pro pol č. 18220: 66,42m3 = 66,420000 =&gt; A m3_x000d_
pro pol. č. 18230: 1,05m3 = 1,050000 =&gt; B m3_x000d_
Celkem: A+B = 67,470000 =&gt; C m3</t>
  </si>
  <si>
    <t>výkop pro vtokovou jímku: 9,0m2*2,5m = 22,500000 =&gt; A m3</t>
  </si>
  <si>
    <t>- trvalá skládka</t>
  </si>
  <si>
    <t>z pol. č. 12373: 120,0m3 = 120,000000 =&gt; A m3_x000d_
z pol. č. 13173: 22,5m3 = 22,500000 =&gt; B m3_x000d_
Celkem: A+B = 142,500000 =&gt; C m3</t>
  </si>
  <si>
    <t>- položka bude čerpána pouze se souhlasem TDS</t>
  </si>
  <si>
    <t>z pol. č. 12273: 405,0m3 = 405,000000 =&gt; A m3</t>
  </si>
  <si>
    <t>31 = 31,000000 =&gt; A</t>
  </si>
  <si>
    <t>DOSYP KRAJNICE NENAMRZAVÝM MATERIÁLEM MINIMÁLNĚ PODMÍNEČNĚ VHODNÝM SPLŇUJÍCÍ POŽADAVKY ČSN 73 6133 A DLE TKP 4_x000d_
- včetně dodání, dopravy a nákupu vhodného materiálu</t>
  </si>
  <si>
    <t>hodnota odečtena z výkazu hmot._x000d_
dosyp krajnice: 18,0m3 = 18,000000 =&gt; A m3</t>
  </si>
  <si>
    <t>SPECIFIKACE DLE TZ_x000d_
- včetně dodání, dopravy a nákupu vhodného materiálu</t>
  </si>
  <si>
    <t>zásyp potrubí: 1,5m2*5,0m = 7,500000 =&gt; A m3</t>
  </si>
  <si>
    <t>ŠD, FR. 0-32 MM_x000d_
- včetně dodání, dopravy a nákupu vhodného materiálu</t>
  </si>
  <si>
    <t>zásyp betonového prahu: 2,0m2*1,0m = 2,000000 =&gt; A m3</t>
  </si>
  <si>
    <t>- včetně dodání, dopravy a nákupu vhodného materiálu</t>
  </si>
  <si>
    <t>obsyp potrubí: 1,8m2*5,0m = 9,000000 =&gt; A m3</t>
  </si>
  <si>
    <t>TL. 150 MM, MATERIÁL ZE STAVBY</t>
  </si>
  <si>
    <t>digitálně odměřeno ze situace_x000d_
369,0m2*1,2koef. rozš.*0,15m = 66,420000 =&gt; A m3</t>
  </si>
  <si>
    <t>digitálně odměřeno ze situace_x000d_
7,0m2*0,15m = 1,050000 =&gt; A m3</t>
  </si>
  <si>
    <t>digitálně odměřeno ze situace_x000d_
dle pol. č. 18220: 369,0m2*1,2koef. rozš. = 442,800000 =&gt; A m2_x000d_
dle pol. č. 18230: 7,0m2 = 7,000000 =&gt; B m2_x000d_
Celkem: A+B = 449,800000 =&gt; C m2</t>
  </si>
  <si>
    <t>ŠD, FR. 32-63 MM, TL. 500 MM, POLOŽKA BUDE ČERPÁNA DLE SKUTEČNOSTI SE SOUHLASEM TDI</t>
  </si>
  <si>
    <t>hodnota odečtena z výkazu hmot_x000d_
výměna aktivní zóny: 438,0m3 = 438,000000 =&gt; A m3</t>
  </si>
  <si>
    <t>GEOTEXTILIE MIN. 300 G/M2, POLOŽKA BUDE ČERPÁNA DLE SKUTEČNOSTI SE SOUHLASEM TDI</t>
  </si>
  <si>
    <t>plocha odečtena z výkazu hmot_x000d_
geotextuilie pro AZ_x000d_
dílčí výpočet pro stanovení plochy: 438m3 / 0.5m = 876 m2_x000d_
koeficient překrytí - 1.2_x000d_
výpočet: 876,0m2*1,2koef. překrytí = 1051,200000 =&gt; A m2</t>
  </si>
  <si>
    <t>386325</t>
  </si>
  <si>
    <t>KOMPLETNÍ KONSTRUKCE JÍMEK ZE ŽELEZOBETONU C30/37</t>
  </si>
  <si>
    <t>BETON C30/37-XF4, XD3, XC4, VČ. PENETRAČNÍHO NÁTĚRU A 2 X ASFALTOVÉHO NÁTĚRU</t>
  </si>
  <si>
    <t>vtoková jímka_x000d_
deska: 1,5m*1,3m*0,3m = 0,585000 =&gt; A m3_x000d_
stěny: (1,5m*1,7m*0,3m)*2ks+(0,7m*1,7m*0,3m)*2ks = 2,244000 =&gt; B m3_x000d_
odpočet otvoru DN 400 mm: -3,14*0,2m*0,2m*0,3m = -0,037680 =&gt; C m3_x000d_
Celkem: A+B+C = 2,791320 =&gt; D m3</t>
  </si>
  <si>
    <t>386365</t>
  </si>
  <si>
    <t>VÝZTUŽ KOMPLETNÍCH KONSTRUKCÍ JÍMEK Z OCELI 10505, B500B</t>
  </si>
  <si>
    <t>3% z pol. č. 386325: 2,791m3*7,85t/m3*0,03 = 0,657281 =&gt; A t</t>
  </si>
  <si>
    <t>C12/15-X0, TL. 100 MM</t>
  </si>
  <si>
    <t>podkladní beton jímky: 2,5m*2,3m*0,1m = 0,575000 =&gt; A m3</t>
  </si>
  <si>
    <t>451314</t>
  </si>
  <si>
    <t>PODKLADNÍ A VÝPLŇOVÉ VRSTVY Z PROSTÉHO BETONU C25/30</t>
  </si>
  <si>
    <t>C25/30n-XF3. TL. 100 MM</t>
  </si>
  <si>
    <t>pod dlážděním dna vtokové jímky: 0,9m*0,7m*0,1m = 0,063000 =&gt; A m3</t>
  </si>
  <si>
    <t>odláždění lomovým kamenem dna příkopu a čelo zatrubněného příkopu: 9,0m2*0,15m = 1,350000 =&gt; A m3</t>
  </si>
  <si>
    <t>45152</t>
  </si>
  <si>
    <t>PODKLADNÍ A VÝPLŇOVÉ VRSTVY Z KAMENIVA DRCENÉHO</t>
  </si>
  <si>
    <t>ŠD, FR. 0-8 MM, TL. 300 MM</t>
  </si>
  <si>
    <t>ložní vrstva pro PP troubu: 1,0m*0,3m*5,0m = 1,500000 =&gt; A m3</t>
  </si>
  <si>
    <t>KAMENNÁ DLAŽBA TL. 150 MM</t>
  </si>
  <si>
    <t>dlážděné dno vtokové jímky: 0,9m*0,7m*0,15m = 0,094500 =&gt; A m3</t>
  </si>
  <si>
    <t>odláždění lomovým kamenem dna příkopu a čelo zatrubněného příkopu: 9,0m2*0,2m = 1,800000 =&gt; A m3</t>
  </si>
  <si>
    <t>betonový práh zatrubněného příkopu_x000d_
1,0m*0,5m*1,0m = 0,500000 =&gt; A m3_x000d_
0,6m*0,3m*2,0m = 0,360000 =&gt; B m3_x000d_
Celkem: A+B = 0,860000 =&gt; C m3</t>
  </si>
  <si>
    <t>digitálně odměřeno ze situace_x000d_
konstrukce vozovky (silnice III/205 22): 370,0m2*1,15koef. rozš. = 425,500000 =&gt; A m2</t>
  </si>
  <si>
    <t>digitálně odměřeno ze situace_x000d_
konstrukce vozovky (silnice II/205): 115,0m2*1,4koef. rozš. = 161,000000 =&gt; A m2_x000d_
konstrukce vozovky (silnice III/205 22): 370,0m2*1,25koef. rozš. = 462,500000 =&gt; B m2_x000d_
Celkem: A+B = 623,500000 =&gt; C m2</t>
  </si>
  <si>
    <t>ŠD, A, FR. 0-32 MM, TL. 200 MM</t>
  </si>
  <si>
    <t>digitálně odměřeno ze situace_x000d_
konstrukce vozovky (silnice II/205): 115,0m2*1,2koef. rozš. = 138,000000 =&gt; A m2</t>
  </si>
  <si>
    <t>R-MATERIÁL, FR. 0-22 MM, TL. 150 MM_x000d_
- využití vyfrézovaného materiálu z SO 101 (ČÁST 02) pol. 11372_x000d_
- včetně naložení a dovozu</t>
  </si>
  <si>
    <t>digitálně odměřeno ze situace_x000d_
nezpevněná krajnice: 65,0m2*0,15m = 9,750000 =&gt; A m3</t>
  </si>
  <si>
    <t>digitálně odměřeno ze situace_x000d_
konstrukce vozovky (silnice III/205 22): 370,0m2*1,15koef. rozš. = 425,500000 =&gt; A m2_x000d_
konstrukce vozovky (silnice II/205): 115,0m2*1,2koef. rozš. = 138,000000 =&gt; B m2_x000d_
Celkem: A+B = 563,500000 =&gt; C m2</t>
  </si>
  <si>
    <t>572212</t>
  </si>
  <si>
    <t>SPOJOVACÍ POSTŘIK Z MODIFIK ASFALTU DO 0,5KG/M2</t>
  </si>
  <si>
    <t>digitálně odměřeno ze situace_x000d_
konstrukce vozovky (silnice II/205): _x000d_
115,0m2*1,03koef. rozš. = 118,450000 =&gt; A m2_x000d_
115,0m2*1,06koef. rozš. = 121,900000 =&gt; B m2_x000d_
Celkem: A+B = 240,350000 =&gt; C m2</t>
  </si>
  <si>
    <t>572213</t>
  </si>
  <si>
    <t>SPOJOVACÍ POSTŘIK Z EMULZE DO 0,5KG/M2</t>
  </si>
  <si>
    <t>PS-C C60 B4, 0,4 KG/M2</t>
  </si>
  <si>
    <t>digitálně odměřeno ze situace_x000d_
konstrukce vozovky (silnice III/205 22): 370,0m2*1,03koef. rozš. = 381,100000 =&gt; A m2</t>
  </si>
  <si>
    <t>574A34</t>
  </si>
  <si>
    <t>ASFALTOVÝ BETON PRO OBRUSNÉ VRSTVY ACO 11+, 11S TL. 40MM</t>
  </si>
  <si>
    <t>ACO 11+ 50/70 tl. 40 mm</t>
  </si>
  <si>
    <t>digitálně odměřeno ze situace_x000d_
konstrukce vozovky (silnice III/205 22): 370,0m2 = 370,000000 =&gt; A m2</t>
  </si>
  <si>
    <t>ACO 11+ PMB 25/55-60 tl. 40 mm</t>
  </si>
  <si>
    <t>digitálně odměřeno ze situace_x000d_
konstrukce vozovky (silnice II/205): 115,0m2 = 115,000000 =&gt; A m2</t>
  </si>
  <si>
    <t>ACL 16+ PMB 25/55-60 tl. 60 mm</t>
  </si>
  <si>
    <t>digitálně odměřeno ze situace_x000d_
konstrukce vozovky (silnice II/205): 115,0m2*1,03koef. rozš. = 118,450000 =&gt; A m2</t>
  </si>
  <si>
    <t>ACP 16+ 50/70, TL. 70 MM</t>
  </si>
  <si>
    <t>ACP 22+ 50/70 tl. 90 mm</t>
  </si>
  <si>
    <t>digitálně odměřeno ze situace_x000d_
konstrukce vozovky (silnice II/205): 115,0m2*1,06koef. rozš. = 121,900000 =&gt; A m2</t>
  </si>
  <si>
    <t>58920</t>
  </si>
  <si>
    <t>VÝPLŇ SPAR MODIFIKOVANÝM ASFALTEM</t>
  </si>
  <si>
    <t>PRACOVNÍ SPÁRY SE OŠETŘÍ DLE VL1 42-04 A TP 115</t>
  </si>
  <si>
    <t>digitálně odměřeno ze situace_x000d_
na začátku úseku: 4,4m = 4,400000 =&gt; A m_x000d_
na konci úseku: 4,75m = 4,750000 =&gt; B m_x000d_
Celkem: A+B = 9,150000 =&gt; C m</t>
  </si>
  <si>
    <t>položka zahrnuje:
- dodávku předepsaného materiálu
- vyčištění a výplň spar tímto materiálem</t>
  </si>
  <si>
    <t>GEOTEXTILIE 600 G/M2</t>
  </si>
  <si>
    <t>stěny vtokové jímky: (2*1,5m+2*1,3m)*2,0m = 11,200000 =&gt; A m2</t>
  </si>
  <si>
    <t>899123</t>
  </si>
  <si>
    <t>MŘÍŽE Z KOMPOZITU SAMOSTATNÉ</t>
  </si>
  <si>
    <t>Položka zahrnuje dodávku a osazení předepsané mříže včetně rámu</t>
  </si>
  <si>
    <t>89915</t>
  </si>
  <si>
    <t>STUPADLA (A POD)</t>
  </si>
  <si>
    <t>POPLASTOVANÁ STUPADLA V JÍMCE</t>
  </si>
  <si>
    <t>4ks = 4,000000 =&gt; A ks</t>
  </si>
  <si>
    <t>ČERVENÉ BARVY</t>
  </si>
  <si>
    <t>Z11g: 2ks = 2,000000 =&gt; A ks</t>
  </si>
  <si>
    <t>P4: 1 = 1,000000 =&gt; A _x000d_
IS1b: 1 = 1,000000 =&gt; B _x000d_
IS3c:1 = 1,000000 =&gt; C _x000d_
P1: 2 = 2,000000 =&gt; D _x000d_
A+B+C+D = 5,000000 =&gt; E</t>
  </si>
  <si>
    <t xml:space="preserve">sloupky pro_x000d_
P4: 1 = 1,000000 =&gt; A _x000d_
IS1b: 0 = 0,000000 =&gt; B _x000d_
IS3c: 1 = 1,000000 =&gt; C _x000d_
P1:  2 = 2,000000 =&gt; D _x000d_
A+B+C+D = 4,000000 =&gt; E</t>
  </si>
  <si>
    <t>V 2b (1.5/1.5/0.25): 0,5*30,0m*0,25m = 3,750000 =&gt; A m2 _x000d_
V 2b (3.0/1.5/0.125): 2/3*30,0m*0,125m = 2,500000 =&gt; B m2_x000d_
V4 (0.125): 147,0m*0,125m = 18,375000 =&gt; C m2_x000d_
V4 (0.250): 30,0m*0,25m = 7,500000 =&gt; D m2_x000d_
Celkem: A+B+C+D = 32,125000 =&gt; E m2</t>
  </si>
  <si>
    <t>9183B3</t>
  </si>
  <si>
    <t>PROPUSTY Z TRUB DN 400MM PLASTOVÝCH</t>
  </si>
  <si>
    <t>PP TROUBA DN 400 MM, SN 12, NA VTOKU ŠIKMO SEŘÍZNUTÁ</t>
  </si>
  <si>
    <t>5,0m = 5,000000 =&gt; A m</t>
  </si>
  <si>
    <t>9183D2</t>
  </si>
  <si>
    <t>PROPUSTY Z TRUB DN 600MM ŽELEZOBETONOVÝCH</t>
  </si>
  <si>
    <t>PRODLOUŽENÍ PROPUSTKU SOUVISEJÍCÍ STAVBY D6 KNÍNICE - BOŠOV, VČ. VÝKOPU, VČ. LOŽE, VČ. OBSYPU A ZÁSYPU TROUBY</t>
  </si>
  <si>
    <t>919112</t>
  </si>
  <si>
    <t>ŘEZÁNÍ ASFALTOVÉHO KRYTU VOZOVEK TL DO 100MM</t>
  </si>
  <si>
    <t>řezání asfaltového krytu na začátku stavebních pracím, tl. do 10 cm_x000d_
na začátku úseku: 4,4m = 4,400000 =&gt; A m_x000d_
na konci úseku: 4,75m = 4,750000 =&gt; B m_x000d_
Celkem: A+B = 9,150000 =&gt; C m</t>
  </si>
  <si>
    <t>935212</t>
  </si>
  <si>
    <t>PŘÍKOPOVÉ ŽLABY Z BETON TVÁRNIC ŠÍŘ DO 600MM DO BETONU TL 100MM</t>
  </si>
  <si>
    <t>VČ. BET. LOŽE TL. 150 MM Z BETONU C30/37nXF3</t>
  </si>
  <si>
    <t>žlabovka vlevo (II/205): 48,0m = 48,000000 =&gt; A m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</si>
  <si>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- měří se v metrech běžných délky osy žlabu</t>
  </si>
  <si>
    <t>SO191 - DOPRAVNĚ INŽENÝRSKÁ OPATŘENÍ</t>
  </si>
  <si>
    <t>KČ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</si>
</sst>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6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82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164" fontId="4" fillId="0" borderId="0" xfId="0" applyNumberFormat="1" applyFont="1"/>
    <xf numFmtId="0" fontId="4" fillId="2" borderId="10" xfId="0" applyFont="1" applyFill="1" applyBorder="1" applyAlignment="1" applyProtection="1">
      <alignment horizontal="left"/>
    </xf>
    <xf numFmtId="0" fontId="4" fillId="2" borderId="10" xfId="0" applyFont="1" applyFill="1" applyBorder="1" applyProtection="1"/>
    <xf numFmtId="164" fontId="4" fillId="2" borderId="10" xfId="0" applyNumberFormat="1" applyFont="1" applyFill="1" applyBorder="1" applyProtection="1"/>
    <xf numFmtId="0" fontId="0" fillId="2" borderId="10" xfId="0" applyFill="1" applyBorder="1" applyProtection="1"/>
    <xf numFmtId="0" fontId="4" fillId="2" borderId="11" xfId="0" applyFont="1" applyFill="1" applyBorder="1" applyAlignment="1" applyProtection="1">
      <alignment horizontal="left"/>
    </xf>
    <xf numFmtId="0" fontId="4" fillId="2" borderId="11" xfId="0" applyFont="1" applyFill="1" applyBorder="1" applyProtection="1"/>
    <xf numFmtId="164" fontId="4" fillId="2" borderId="11" xfId="0" applyNumberFormat="1" applyFont="1" applyFill="1" applyBorder="1" applyProtection="1"/>
    <xf numFmtId="0" fontId="6" fillId="3" borderId="12" xfId="0" quotePrefix="1" applyFont="1" applyFill="1" applyBorder="1" applyProtection="1"/>
    <xf numFmtId="164" fontId="4" fillId="3" borderId="12" xfId="0" applyNumberFormat="1" applyFont="1" applyFill="1" applyBorder="1" applyProtection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0" fillId="0" borderId="6" xfId="0" applyBorder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4" fillId="3" borderId="12" xfId="0" applyNumberFormat="1" applyFont="1" applyFill="1" applyBorder="1" applyProtection="1">
      <protection locked="0"/>
    </xf>
    <xf numFmtId="164" fontId="4" fillId="3" borderId="12" xfId="0" applyNumberFormat="1" applyFont="1" applyFill="1" applyBorder="1" applyAlignment="1" applyProtection="1">
      <alignment horizontal="right"/>
      <protection locked="0"/>
    </xf>
    <xf numFmtId="9" fontId="4" fillId="3" borderId="12" xfId="0" applyNumberFormat="1" applyFont="1" applyFill="1" applyBorder="1" applyAlignment="1" applyProtection="1">
      <alignment horizontal="center"/>
    </xf>
    <xf numFmtId="164" fontId="4" fillId="3" borderId="12" xfId="0" applyNumberFormat="1" applyFont="1" applyFill="1" applyBorder="1" applyAlignment="1" applyProtection="1">
      <alignment horizontal="right"/>
    </xf>
    <xf numFmtId="0" fontId="6" fillId="2" borderId="12" xfId="0" applyFont="1" applyFill="1" applyBorder="1" applyProtection="1"/>
    <xf numFmtId="0" fontId="6" fillId="2" borderId="12" xfId="0" applyFont="1" applyFill="1" applyBorder="1" applyAlignment="1" applyProtection="1">
      <alignment horizontal="right"/>
    </xf>
    <xf numFmtId="164" fontId="6" fillId="2" borderId="12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2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3" xfId="0" applyFill="1" applyBorder="1" applyProtection="1"/>
    <xf numFmtId="0" fontId="6" fillId="2" borderId="14" xfId="0" applyFont="1" applyFill="1" applyBorder="1" applyAlignment="1" applyProtection="1">
      <alignment horizontal="right"/>
    </xf>
    <xf numFmtId="164" fontId="6" fillId="2" borderId="14" xfId="0" applyNumberFormat="1" applyFont="1" applyFill="1" applyBorder="1" applyAlignment="1" applyProtection="1">
      <alignment horizontal="left"/>
      <protection locked="0"/>
    </xf>
    <xf numFmtId="164" fontId="6" fillId="2" borderId="13" xfId="0" applyNumberFormat="1" applyFont="1" applyFill="1" applyBorder="1" applyProtection="1">
      <protection locked="0"/>
    </xf>
    <xf numFmtId="164" fontId="6" fillId="2" borderId="14" xfId="0" applyNumberFormat="1" applyFont="1" applyFill="1" applyBorder="1" applyAlignment="1" applyProtection="1">
      <alignment horizontal="left"/>
    </xf>
    <xf numFmtId="0" fontId="7" fillId="2" borderId="15" xfId="0" applyFont="1" applyFill="1" applyBorder="1" applyAlignment="1" applyProtection="1">
      <alignment horizontal="center"/>
    </xf>
    <xf numFmtId="0" fontId="0" fillId="2" borderId="1" xfId="0" applyFill="1" applyBorder="1" applyProtection="1">
      <protection locked="0"/>
    </xf>
    <xf numFmtId="0" fontId="0" fillId="0" borderId="4" xfId="0" applyBorder="1" applyProtection="1"/>
    <xf numFmtId="0" fontId="0" fillId="0" borderId="8" xfId="0" applyBorder="1" applyProtection="1"/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styles" Target="styles.xml" /><Relationship Id="rId20" Type="http://schemas.openxmlformats.org/officeDocument/2006/relationships/theme" Target="theme/theme1.xml" /><Relationship Id="rId21" Type="http://schemas.openxmlformats.org/officeDocument/2006/relationships/calcChain" Target="calcChain.xml" /><Relationship Id="rId2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3</v>
      </c>
      <c r="B11" s="1"/>
      <c r="C11" s="1"/>
      <c r="D11" s="1"/>
      <c r="E11" s="1"/>
      <c r="F11" s="19">
        <f>SUM(D20,D21,D36)</f>
        <v>0</v>
      </c>
      <c r="G11" s="12"/>
      <c r="H11" s="2"/>
      <c r="I11" s="2"/>
    </row>
    <row r="12">
      <c r="A12" s="15" t="s">
        <v>7</v>
      </c>
      <c r="B12" s="1"/>
      <c r="C12" s="16"/>
      <c r="D12" s="1"/>
      <c r="E12" s="17"/>
      <c r="F12" s="17" t="s">
        <v>8</v>
      </c>
      <c r="G12" s="12"/>
      <c r="H12" s="2"/>
      <c r="I12" s="2"/>
    </row>
    <row r="13" ht="16" customHeight="1">
      <c r="A13" s="18" t="s">
        <v>3</v>
      </c>
      <c r="B13" s="1"/>
      <c r="C13" s="1"/>
      <c r="D13" s="19" t="s">
        <v>9</v>
      </c>
      <c r="E13" s="16"/>
      <c r="F13" s="19">
        <f>SUM(F20,F21,F36)</f>
        <v>0</v>
      </c>
      <c r="G13" s="12"/>
      <c r="H13" s="2"/>
      <c r="I13" s="2"/>
    </row>
    <row r="14">
      <c r="A14" s="15" t="s">
        <v>10</v>
      </c>
      <c r="B14" s="1"/>
      <c r="C14" s="1"/>
      <c r="D14" s="19" t="s">
        <v>11</v>
      </c>
      <c r="E14" s="16"/>
      <c r="F14" s="1"/>
      <c r="G14" s="12"/>
      <c r="H14" s="2"/>
      <c r="I14" s="2"/>
    </row>
    <row r="15" ht="14" customHeight="1">
      <c r="A15" s="18" t="s">
        <v>12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13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14</v>
      </c>
      <c r="C19" s="21" t="s">
        <v>15</v>
      </c>
      <c r="D19" s="22" t="s">
        <v>16</v>
      </c>
      <c r="E19" s="22"/>
      <c r="F19" s="22" t="s">
        <v>17</v>
      </c>
      <c r="G19" s="12"/>
      <c r="H19" s="2"/>
      <c r="I19" s="2"/>
    </row>
    <row r="20">
      <c r="A20" s="9"/>
      <c r="B20" s="23" t="s">
        <v>18</v>
      </c>
      <c r="C20" s="24" t="s">
        <v>19</v>
      </c>
      <c r="D20" s="25">
        <f>'0 - část00'!J10</f>
        <v>0</v>
      </c>
      <c r="E20" s="26"/>
      <c r="F20" s="25">
        <f>('0 - část00'!J11)</f>
        <v>0</v>
      </c>
      <c r="G20" s="12"/>
      <c r="H20" s="2"/>
      <c r="I20" s="2"/>
      <c r="S20" s="27">
        <f>ROUND('0 - část00'!S11,4)</f>
        <v>0</v>
      </c>
    </row>
    <row r="21">
      <c r="A21" s="9"/>
      <c r="B21" s="24" t="s">
        <v>20</v>
      </c>
      <c r="C21" s="24" t="s">
        <v>21</v>
      </c>
      <c r="D21" s="25">
        <f>SUM(D22,D23,D24,D25,D26,D27,D28,D29,D30,D31,D32,D33,D34,D35)</f>
        <v>0</v>
      </c>
      <c r="E21" s="26"/>
      <c r="F21" s="25">
        <f>SUM(F22,F23,F24,F25,F26,F27,F28,F29,F30,F31,F32,F33,F34,F35)</f>
        <v>0</v>
      </c>
      <c r="G21" s="12"/>
      <c r="H21" s="2"/>
      <c r="I21" s="2"/>
    </row>
    <row r="22" thickBot="1" ht="13.5">
      <c r="A22" s="9"/>
      <c r="B22" s="28" t="s">
        <v>22</v>
      </c>
      <c r="C22" s="29" t="s">
        <v>23</v>
      </c>
      <c r="D22" s="30">
        <f>'1 - SO001'!J10</f>
        <v>0</v>
      </c>
      <c r="E22" s="31"/>
      <c r="F22" s="30">
        <f>('1 - SO001'!J11)</f>
        <v>0</v>
      </c>
      <c r="G22" s="12"/>
      <c r="H22" s="2"/>
      <c r="I22" s="2"/>
      <c r="S22" s="27">
        <f>ROUND('1 - SO001'!S11,4)</f>
        <v>0</v>
      </c>
    </row>
    <row r="23" thickTop="1" thickBot="1" ht="14.25">
      <c r="A23" s="9"/>
      <c r="B23" s="32" t="s">
        <v>24</v>
      </c>
      <c r="C23" s="33" t="s">
        <v>25</v>
      </c>
      <c r="D23" s="34">
        <f>'2 - SO101'!J10</f>
        <v>0</v>
      </c>
      <c r="E23" s="31"/>
      <c r="F23" s="34">
        <f>('2 - SO101'!J11)</f>
        <v>0</v>
      </c>
      <c r="G23" s="12"/>
      <c r="H23" s="2"/>
      <c r="I23" s="2"/>
      <c r="S23" s="27">
        <f>ROUND('2 - SO101'!S11,4)</f>
        <v>0</v>
      </c>
    </row>
    <row r="24" thickTop="1" thickBot="1" ht="14.25">
      <c r="A24" s="9"/>
      <c r="B24" s="32" t="s">
        <v>26</v>
      </c>
      <c r="C24" s="33" t="s">
        <v>27</v>
      </c>
      <c r="D24" s="34">
        <f>'3 - SO102'!J10</f>
        <v>0</v>
      </c>
      <c r="E24" s="31"/>
      <c r="F24" s="34">
        <f>('3 - SO102'!J11)</f>
        <v>0</v>
      </c>
      <c r="G24" s="12"/>
      <c r="H24" s="2"/>
      <c r="I24" s="2"/>
      <c r="S24" s="27">
        <f>ROUND('3 - SO102'!S11,4)</f>
        <v>0</v>
      </c>
    </row>
    <row r="25" thickTop="1" thickBot="1" ht="14.25">
      <c r="A25" s="9"/>
      <c r="B25" s="32" t="s">
        <v>28</v>
      </c>
      <c r="C25" s="33" t="s">
        <v>29</v>
      </c>
      <c r="D25" s="34">
        <f>'4 - SO103'!J10</f>
        <v>0</v>
      </c>
      <c r="E25" s="31"/>
      <c r="F25" s="34">
        <f>('4 - SO103'!J11)</f>
        <v>0</v>
      </c>
      <c r="G25" s="12"/>
      <c r="H25" s="2"/>
      <c r="I25" s="2"/>
      <c r="S25" s="27">
        <f>ROUND('4 - SO103'!S11,4)</f>
        <v>0</v>
      </c>
    </row>
    <row r="26" thickTop="1" thickBot="1" ht="14.25">
      <c r="A26" s="9"/>
      <c r="B26" s="32" t="s">
        <v>30</v>
      </c>
      <c r="C26" s="33" t="s">
        <v>31</v>
      </c>
      <c r="D26" s="34">
        <f>'5 - SO131'!J10</f>
        <v>0</v>
      </c>
      <c r="E26" s="31"/>
      <c r="F26" s="34">
        <f>('5 - SO131'!J11)</f>
        <v>0</v>
      </c>
      <c r="G26" s="12"/>
      <c r="H26" s="2"/>
      <c r="I26" s="2"/>
      <c r="S26" s="27">
        <f>ROUND('5 - SO131'!S11,4)</f>
        <v>0</v>
      </c>
    </row>
    <row r="27" thickTop="1" thickBot="1" ht="14.25">
      <c r="A27" s="9"/>
      <c r="B27" s="32" t="s">
        <v>32</v>
      </c>
      <c r="C27" s="33" t="s">
        <v>33</v>
      </c>
      <c r="D27" s="34">
        <f>'6 - SO132'!J10</f>
        <v>0</v>
      </c>
      <c r="E27" s="31"/>
      <c r="F27" s="34">
        <f>('6 - SO132'!J11)</f>
        <v>0</v>
      </c>
      <c r="G27" s="12"/>
      <c r="H27" s="2"/>
      <c r="I27" s="2"/>
      <c r="S27" s="27">
        <f>ROUND('6 - SO132'!S11,4)</f>
        <v>0</v>
      </c>
    </row>
    <row r="28" thickTop="1" thickBot="1" ht="14.25">
      <c r="A28" s="9"/>
      <c r="B28" s="32" t="s">
        <v>34</v>
      </c>
      <c r="C28" s="33" t="s">
        <v>35</v>
      </c>
      <c r="D28" s="34">
        <f>'7 - SO133'!J10</f>
        <v>0</v>
      </c>
      <c r="E28" s="31"/>
      <c r="F28" s="34">
        <f>('7 - SO133'!J11)</f>
        <v>0</v>
      </c>
      <c r="G28" s="12"/>
      <c r="H28" s="2"/>
      <c r="I28" s="2"/>
      <c r="S28" s="27">
        <f>ROUND('7 - SO133'!S11,4)</f>
        <v>0</v>
      </c>
    </row>
    <row r="29" thickTop="1" thickBot="1" ht="14.25">
      <c r="A29" s="9"/>
      <c r="B29" s="32" t="s">
        <v>36</v>
      </c>
      <c r="C29" s="33" t="s">
        <v>37</v>
      </c>
      <c r="D29" s="34">
        <f>'8 - SO151'!J10</f>
        <v>0</v>
      </c>
      <c r="E29" s="31"/>
      <c r="F29" s="34">
        <f>('8 - SO151'!J11)</f>
        <v>0</v>
      </c>
      <c r="G29" s="12"/>
      <c r="H29" s="2"/>
      <c r="I29" s="2"/>
      <c r="S29" s="27">
        <f>ROUND('8 - SO151'!S11,4)</f>
        <v>0</v>
      </c>
    </row>
    <row r="30" thickTop="1" thickBot="1" ht="14.25">
      <c r="A30" s="9"/>
      <c r="B30" s="32" t="s">
        <v>38</v>
      </c>
      <c r="C30" s="33" t="s">
        <v>39</v>
      </c>
      <c r="D30" s="34">
        <f>'9 - SO191'!J10</f>
        <v>0</v>
      </c>
      <c r="E30" s="31"/>
      <c r="F30" s="34">
        <f>('9 - SO191'!J11)</f>
        <v>0</v>
      </c>
      <c r="G30" s="12"/>
      <c r="H30" s="2"/>
      <c r="I30" s="2"/>
      <c r="S30" s="27">
        <f>ROUND('9 - SO191'!S11,4)</f>
        <v>0</v>
      </c>
    </row>
    <row r="31" thickTop="1" thickBot="1" ht="14.25">
      <c r="A31" s="9"/>
      <c r="B31" s="32" t="s">
        <v>40</v>
      </c>
      <c r="C31" s="33" t="s">
        <v>41</v>
      </c>
      <c r="D31" s="34">
        <f>'10 - SO192'!J10</f>
        <v>0</v>
      </c>
      <c r="E31" s="31"/>
      <c r="F31" s="34">
        <f>('10 - SO192'!J11)</f>
        <v>0</v>
      </c>
      <c r="G31" s="12"/>
      <c r="H31" s="2"/>
      <c r="I31" s="2"/>
      <c r="S31" s="27">
        <f>ROUND('10 - SO192'!S11,4)</f>
        <v>0</v>
      </c>
    </row>
    <row r="32" thickTop="1" thickBot="1" ht="14.25">
      <c r="A32" s="9"/>
      <c r="B32" s="32" t="s">
        <v>42</v>
      </c>
      <c r="C32" s="33" t="s">
        <v>43</v>
      </c>
      <c r="D32" s="34">
        <f>'11 - SO201'!J10</f>
        <v>0</v>
      </c>
      <c r="E32" s="31"/>
      <c r="F32" s="34">
        <f>('11 - SO201'!J11)</f>
        <v>0</v>
      </c>
      <c r="G32" s="12"/>
      <c r="H32" s="2"/>
      <c r="I32" s="2"/>
      <c r="S32" s="27">
        <f>ROUND('11 - SO201'!S11,4)</f>
        <v>0</v>
      </c>
    </row>
    <row r="33" thickTop="1" thickBot="1" ht="14.25">
      <c r="A33" s="9"/>
      <c r="B33" s="32" t="s">
        <v>44</v>
      </c>
      <c r="C33" s="33" t="s">
        <v>45</v>
      </c>
      <c r="D33" s="34">
        <f>'12 - SO301'!J10</f>
        <v>0</v>
      </c>
      <c r="E33" s="31"/>
      <c r="F33" s="34">
        <f>('12 - SO301'!J11)</f>
        <v>0</v>
      </c>
      <c r="G33" s="12"/>
      <c r="H33" s="2"/>
      <c r="I33" s="2"/>
      <c r="S33" s="27">
        <f>ROUND('12 - SO301'!S11,4)</f>
        <v>0</v>
      </c>
    </row>
    <row r="34" thickTop="1" thickBot="1" ht="14.25">
      <c r="A34" s="9"/>
      <c r="B34" s="32" t="s">
        <v>46</v>
      </c>
      <c r="C34" s="33" t="s">
        <v>47</v>
      </c>
      <c r="D34" s="34">
        <f>'13 - SO302'!J10</f>
        <v>0</v>
      </c>
      <c r="E34" s="31"/>
      <c r="F34" s="34">
        <f>('13 - SO302'!J11)</f>
        <v>0</v>
      </c>
      <c r="G34" s="12"/>
      <c r="H34" s="2"/>
      <c r="I34" s="2"/>
      <c r="S34" s="27">
        <f>ROUND('13 - SO302'!S11,4)</f>
        <v>0</v>
      </c>
    </row>
    <row r="35" thickTop="1" thickBot="1" ht="14.25">
      <c r="A35" s="9"/>
      <c r="B35" s="32" t="s">
        <v>48</v>
      </c>
      <c r="C35" s="33" t="s">
        <v>49</v>
      </c>
      <c r="D35" s="34">
        <f>'14 - SO801'!J10</f>
        <v>0</v>
      </c>
      <c r="E35" s="31"/>
      <c r="F35" s="34">
        <f>('14 - SO801'!J11)</f>
        <v>0</v>
      </c>
      <c r="G35" s="12"/>
      <c r="H35" s="2"/>
      <c r="I35" s="2"/>
      <c r="S35" s="27">
        <f>ROUND('14 - SO801'!S11,4)</f>
        <v>0</v>
      </c>
    </row>
    <row r="36" thickTop="1" ht="13.5">
      <c r="A36" s="9"/>
      <c r="B36" s="35" t="s">
        <v>50</v>
      </c>
      <c r="C36" s="35" t="s">
        <v>51</v>
      </c>
      <c r="D36" s="36">
        <f>SUM(D37,D38)</f>
        <v>0</v>
      </c>
      <c r="E36" s="26"/>
      <c r="F36" s="36">
        <f>SUM(F37,F38)</f>
        <v>0</v>
      </c>
      <c r="G36" s="12"/>
      <c r="H36" s="2"/>
      <c r="I36" s="2"/>
    </row>
    <row r="37" thickBot="1" ht="13.5">
      <c r="A37" s="9"/>
      <c r="B37" s="28" t="s">
        <v>24</v>
      </c>
      <c r="C37" s="29" t="s">
        <v>52</v>
      </c>
      <c r="D37" s="30">
        <f>'15 - SO101'!J10</f>
        <v>0</v>
      </c>
      <c r="E37" s="31"/>
      <c r="F37" s="30">
        <f>('15 - SO101'!J11)</f>
        <v>0</v>
      </c>
      <c r="G37" s="12"/>
      <c r="H37" s="2"/>
      <c r="I37" s="2"/>
      <c r="S37" s="27">
        <f>ROUND('15 - SO101'!S11,4)</f>
        <v>0</v>
      </c>
    </row>
    <row r="38" thickTop="1" thickBot="1" ht="14.25">
      <c r="A38" s="9"/>
      <c r="B38" s="32" t="s">
        <v>38</v>
      </c>
      <c r="C38" s="33" t="s">
        <v>53</v>
      </c>
      <c r="D38" s="34">
        <f>'16 - SO191'!J10</f>
        <v>0</v>
      </c>
      <c r="E38" s="31"/>
      <c r="F38" s="34">
        <f>('16 - SO191'!J11)</f>
        <v>0</v>
      </c>
      <c r="G38" s="12"/>
      <c r="H38" s="2"/>
      <c r="I38" s="2"/>
      <c r="S38" s="27">
        <f>ROUND('16 - SO191'!S11,4)</f>
        <v>0</v>
      </c>
    </row>
    <row r="39">
      <c r="A39" s="13"/>
      <c r="B39" s="4"/>
      <c r="C39" s="4"/>
      <c r="D39" s="4"/>
      <c r="E39" s="4"/>
      <c r="F39" s="4"/>
      <c r="G39" s="14"/>
      <c r="H39" s="2"/>
      <c r="I39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část00'!A11" display="'část00"/>
    <hyperlink ref="B22" location="'1 - SO001'!A11" display="   └ SO001 ꜛ"/>
    <hyperlink ref="B23" location="'2 - SO101'!A11" display="   └ SO101 ꜛ"/>
    <hyperlink ref="B24" location="'3 - SO102'!A11" display="   └ SO102 ꜛ"/>
    <hyperlink ref="B25" location="'4 - SO103'!A11" display="   └ SO103 ꜛ"/>
    <hyperlink ref="B26" location="'5 - SO131'!A11" display="   └ SO131 ꜛ"/>
    <hyperlink ref="B27" location="'6 - SO132'!A11" display="   └ SO132 ꜛ"/>
    <hyperlink ref="B28" location="'7 - SO133'!A11" display="   └ SO133 ꜛ"/>
    <hyperlink ref="B29" location="'8 - SO151'!A11" display="   └ SO151 ꜛ"/>
    <hyperlink ref="B30" location="'9 - SO191'!A11" display="   └ SO191 ꜛ"/>
    <hyperlink ref="B31" location="'10 - SO192'!A11" display="   └ SO192 ꜛ"/>
    <hyperlink ref="B32" location="'11 - SO201'!A11" display="   └ SO201 ꜛ"/>
    <hyperlink ref="B33" location="'12 - SO301'!A11" display="   └ SO301 ꜛ"/>
    <hyperlink ref="B34" location="'13 - SO302'!A11" display="   └ SO302 ꜛ"/>
    <hyperlink ref="B35" location="'14 - SO801'!A11" display="   └ SO801 ꜛ"/>
    <hyperlink ref="B37" location="'15 - SO101'!A11" display="   └ SO101 ꜛ"/>
    <hyperlink ref="B38" location="'16 - SO191'!A11" display="   └ SO191 ꜛ"/>
  </hyperlink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55</v>
      </c>
      <c r="B10" s="1"/>
      <c r="C10" s="16"/>
      <c r="D10" s="1"/>
      <c r="E10" s="1"/>
      <c r="F10" s="1"/>
      <c r="G10" s="17"/>
      <c r="H10" s="1"/>
      <c r="I10" s="40" t="s">
        <v>56</v>
      </c>
      <c r="J10" s="41">
        <f>H47+H140+H158+H181+H234+H257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621</v>
      </c>
      <c r="B11" s="1"/>
      <c r="C11" s="1"/>
      <c r="D11" s="1"/>
      <c r="E11" s="1"/>
      <c r="F11" s="1"/>
      <c r="G11" s="40"/>
      <c r="H11" s="1"/>
      <c r="I11" s="40" t="s">
        <v>58</v>
      </c>
      <c r="J11" s="41">
        <f>L47+L140+L158+L181+L234+L257</f>
        <v>0</v>
      </c>
      <c r="K11" s="1"/>
      <c r="L11" s="1"/>
      <c r="M11" s="12"/>
      <c r="N11" s="2"/>
      <c r="O11" s="2"/>
      <c r="P11" s="2"/>
      <c r="Q11" s="42">
        <f>IF(SUM(K20:K25)&gt;0,ROUND(SUM(S20:S25)/SUM(K20:K25)-1,8),0)</f>
        <v>0</v>
      </c>
      <c r="R11" s="27">
        <f>AVERAGE(J46,J139,J157,J180,J233,J256)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59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60</v>
      </c>
      <c r="C19" s="43"/>
      <c r="D19" s="43"/>
      <c r="E19" s="43" t="s">
        <v>61</v>
      </c>
      <c r="F19" s="43"/>
      <c r="G19" s="44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62</v>
      </c>
      <c r="F20" s="1"/>
      <c r="G20" s="1"/>
      <c r="H20" s="1"/>
      <c r="I20" s="1"/>
      <c r="J20" s="1"/>
      <c r="K20" s="47">
        <f>H47</f>
        <v>0</v>
      </c>
      <c r="L20" s="47">
        <f>L47</f>
        <v>0</v>
      </c>
      <c r="M20" s="12"/>
      <c r="N20" s="2"/>
      <c r="O20" s="2"/>
      <c r="P20" s="2"/>
      <c r="Q20" s="2"/>
      <c r="S20" s="27">
        <f>S46</f>
        <v>0</v>
      </c>
    </row>
    <row r="21">
      <c r="A21" s="9"/>
      <c r="B21" s="45">
        <v>1</v>
      </c>
      <c r="C21" s="1"/>
      <c r="D21" s="1"/>
      <c r="E21" s="46" t="s">
        <v>134</v>
      </c>
      <c r="F21" s="1"/>
      <c r="G21" s="1"/>
      <c r="H21" s="1"/>
      <c r="I21" s="1"/>
      <c r="J21" s="1"/>
      <c r="K21" s="47">
        <f>H140</f>
        <v>0</v>
      </c>
      <c r="L21" s="47">
        <f>L140</f>
        <v>0</v>
      </c>
      <c r="M21" s="12"/>
      <c r="N21" s="2"/>
      <c r="O21" s="2"/>
      <c r="P21" s="2"/>
      <c r="Q21" s="2"/>
      <c r="S21" s="27">
        <f>S139</f>
        <v>0</v>
      </c>
    </row>
    <row r="22">
      <c r="A22" s="9"/>
      <c r="B22" s="45">
        <v>2</v>
      </c>
      <c r="C22" s="1"/>
      <c r="D22" s="1"/>
      <c r="E22" s="46" t="s">
        <v>266</v>
      </c>
      <c r="F22" s="1"/>
      <c r="G22" s="1"/>
      <c r="H22" s="1"/>
      <c r="I22" s="1"/>
      <c r="J22" s="1"/>
      <c r="K22" s="47">
        <f>H158</f>
        <v>0</v>
      </c>
      <c r="L22" s="47">
        <f>L158</f>
        <v>0</v>
      </c>
      <c r="M22" s="12"/>
      <c r="N22" s="2"/>
      <c r="O22" s="2"/>
      <c r="P22" s="2"/>
      <c r="Q22" s="2"/>
      <c r="S22" s="27">
        <f>S157</f>
        <v>0</v>
      </c>
    </row>
    <row r="23">
      <c r="A23" s="9"/>
      <c r="B23" s="45">
        <v>4</v>
      </c>
      <c r="C23" s="1"/>
      <c r="D23" s="1"/>
      <c r="E23" s="46" t="s">
        <v>267</v>
      </c>
      <c r="F23" s="1"/>
      <c r="G23" s="1"/>
      <c r="H23" s="1"/>
      <c r="I23" s="1"/>
      <c r="J23" s="1"/>
      <c r="K23" s="47">
        <f>H181</f>
        <v>0</v>
      </c>
      <c r="L23" s="47">
        <f>L181</f>
        <v>0</v>
      </c>
      <c r="M23" s="12"/>
      <c r="N23" s="2"/>
      <c r="O23" s="2"/>
      <c r="P23" s="2"/>
      <c r="Q23" s="2"/>
      <c r="S23" s="27">
        <f>S180</f>
        <v>0</v>
      </c>
    </row>
    <row r="24">
      <c r="A24" s="9"/>
      <c r="B24" s="45">
        <v>5</v>
      </c>
      <c r="C24" s="1"/>
      <c r="D24" s="1"/>
      <c r="E24" s="46" t="s">
        <v>268</v>
      </c>
      <c r="F24" s="1"/>
      <c r="G24" s="1"/>
      <c r="H24" s="1"/>
      <c r="I24" s="1"/>
      <c r="J24" s="1"/>
      <c r="K24" s="47">
        <f>H234</f>
        <v>0</v>
      </c>
      <c r="L24" s="47">
        <f>L234</f>
        <v>0</v>
      </c>
      <c r="M24" s="12"/>
      <c r="N24" s="2"/>
      <c r="O24" s="2"/>
      <c r="P24" s="2"/>
      <c r="Q24" s="2"/>
      <c r="S24" s="27">
        <f>S233</f>
        <v>0</v>
      </c>
    </row>
    <row r="25">
      <c r="A25" s="9"/>
      <c r="B25" s="45">
        <v>9</v>
      </c>
      <c r="C25" s="1"/>
      <c r="D25" s="1"/>
      <c r="E25" s="46" t="s">
        <v>135</v>
      </c>
      <c r="F25" s="1"/>
      <c r="G25" s="1"/>
      <c r="H25" s="1"/>
      <c r="I25" s="1"/>
      <c r="J25" s="1"/>
      <c r="K25" s="47">
        <f>H257</f>
        <v>0</v>
      </c>
      <c r="L25" s="47">
        <f>L257</f>
        <v>0</v>
      </c>
      <c r="M25" s="48"/>
      <c r="N25" s="2"/>
      <c r="O25" s="2"/>
      <c r="P25" s="2"/>
      <c r="Q25" s="2"/>
      <c r="S25" s="27">
        <f>S256</f>
        <v>0</v>
      </c>
    </row>
    <row r="26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81"/>
      <c r="N26" s="2"/>
      <c r="O26" s="2"/>
      <c r="P26" s="2"/>
      <c r="Q26" s="2"/>
    </row>
    <row r="27" ht="14" customHeight="1">
      <c r="A27" s="4"/>
      <c r="B27" s="37" t="s">
        <v>64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80"/>
      <c r="N28" s="2"/>
      <c r="O28" s="2"/>
      <c r="P28" s="2"/>
      <c r="Q28" s="2"/>
    </row>
    <row r="29" ht="18" customHeight="1">
      <c r="A29" s="9"/>
      <c r="B29" s="43" t="s">
        <v>65</v>
      </c>
      <c r="C29" s="43" t="s">
        <v>60</v>
      </c>
      <c r="D29" s="43" t="s">
        <v>66</v>
      </c>
      <c r="E29" s="43" t="s">
        <v>61</v>
      </c>
      <c r="F29" s="43" t="s">
        <v>67</v>
      </c>
      <c r="G29" s="44" t="s">
        <v>68</v>
      </c>
      <c r="H29" s="22" t="s">
        <v>69</v>
      </c>
      <c r="I29" s="22" t="s">
        <v>70</v>
      </c>
      <c r="J29" s="22" t="s">
        <v>16</v>
      </c>
      <c r="K29" s="44" t="s">
        <v>71</v>
      </c>
      <c r="L29" s="22" t="s">
        <v>17</v>
      </c>
      <c r="M29" s="48"/>
      <c r="N29" s="2"/>
      <c r="O29" s="2"/>
      <c r="P29" s="2"/>
      <c r="Q29" s="2"/>
    </row>
    <row r="30" ht="40" customHeight="1">
      <c r="A30" s="9"/>
      <c r="B30" s="49" t="s">
        <v>72</v>
      </c>
      <c r="C30" s="1"/>
      <c r="D30" s="1"/>
      <c r="E30" s="1"/>
      <c r="F30" s="1"/>
      <c r="G30" s="1"/>
      <c r="H30" s="50"/>
      <c r="I30" s="1"/>
      <c r="J30" s="50"/>
      <c r="K30" s="1"/>
      <c r="L30" s="1"/>
      <c r="M30" s="12"/>
      <c r="N30" s="2"/>
      <c r="O30" s="2"/>
      <c r="P30" s="2"/>
      <c r="Q30" s="2"/>
    </row>
    <row r="31">
      <c r="A31" s="9"/>
      <c r="B31" s="51">
        <v>1</v>
      </c>
      <c r="C31" s="52" t="s">
        <v>136</v>
      </c>
      <c r="D31" s="52" t="s">
        <v>85</v>
      </c>
      <c r="E31" s="52" t="s">
        <v>137</v>
      </c>
      <c r="F31" s="52" t="s">
        <v>3</v>
      </c>
      <c r="G31" s="53" t="s">
        <v>138</v>
      </c>
      <c r="H31" s="54">
        <v>1415.3399999999999</v>
      </c>
      <c r="I31" s="25">
        <f>ROUND(0,2)</f>
        <v>0</v>
      </c>
      <c r="J31" s="55">
        <f>ROUND(I31*H31,2)</f>
        <v>0</v>
      </c>
      <c r="K31" s="56">
        <v>0.20999999999999999</v>
      </c>
      <c r="L31" s="57">
        <f>IF(ISNUMBER(K31),ROUND(J31*(K31+1),2),0)</f>
        <v>0</v>
      </c>
      <c r="M31" s="12"/>
      <c r="N31" s="2"/>
      <c r="O31" s="2"/>
      <c r="P31" s="2"/>
      <c r="Q31" s="42">
        <f>IF(ISNUMBER(K31),IF(H31&gt;0,IF(I31&gt;0,J31,0),0),0)</f>
        <v>0</v>
      </c>
      <c r="R31" s="27">
        <f>IF(ISNUMBER(K31)=FALSE,J31,0)</f>
        <v>0</v>
      </c>
    </row>
    <row r="32">
      <c r="A32" s="9"/>
      <c r="B32" s="58" t="s">
        <v>76</v>
      </c>
      <c r="C32" s="1"/>
      <c r="D32" s="1"/>
      <c r="E32" s="59" t="s">
        <v>270</v>
      </c>
      <c r="F32" s="1"/>
      <c r="G32" s="1"/>
      <c r="H32" s="50"/>
      <c r="I32" s="1"/>
      <c r="J32" s="50"/>
      <c r="K32" s="1"/>
      <c r="L32" s="1"/>
      <c r="M32" s="12"/>
      <c r="N32" s="2"/>
      <c r="O32" s="2"/>
      <c r="P32" s="2"/>
      <c r="Q32" s="2"/>
    </row>
    <row r="33">
      <c r="A33" s="9"/>
      <c r="B33" s="58" t="s">
        <v>78</v>
      </c>
      <c r="C33" s="1"/>
      <c r="D33" s="1"/>
      <c r="E33" s="59" t="s">
        <v>622</v>
      </c>
      <c r="F33" s="1"/>
      <c r="G33" s="1"/>
      <c r="H33" s="50"/>
      <c r="I33" s="1"/>
      <c r="J33" s="50"/>
      <c r="K33" s="1"/>
      <c r="L33" s="1"/>
      <c r="M33" s="12"/>
      <c r="N33" s="2"/>
      <c r="O33" s="2"/>
      <c r="P33" s="2"/>
      <c r="Q33" s="2"/>
    </row>
    <row r="34">
      <c r="A34" s="9"/>
      <c r="B34" s="58" t="s">
        <v>80</v>
      </c>
      <c r="C34" s="1"/>
      <c r="D34" s="1"/>
      <c r="E34" s="59" t="s">
        <v>141</v>
      </c>
      <c r="F34" s="1"/>
      <c r="G34" s="1"/>
      <c r="H34" s="50"/>
      <c r="I34" s="1"/>
      <c r="J34" s="50"/>
      <c r="K34" s="1"/>
      <c r="L34" s="1"/>
      <c r="M34" s="12"/>
      <c r="N34" s="2"/>
      <c r="O34" s="2"/>
      <c r="P34" s="2"/>
      <c r="Q34" s="2"/>
    </row>
    <row r="35" thickBot="1">
      <c r="A35" s="9"/>
      <c r="B35" s="60" t="s">
        <v>82</v>
      </c>
      <c r="C35" s="31"/>
      <c r="D35" s="31"/>
      <c r="E35" s="61" t="s">
        <v>83</v>
      </c>
      <c r="F35" s="31"/>
      <c r="G35" s="31"/>
      <c r="H35" s="62"/>
      <c r="I35" s="31"/>
      <c r="J35" s="62"/>
      <c r="K35" s="31"/>
      <c r="L35" s="31"/>
      <c r="M35" s="12"/>
      <c r="N35" s="2"/>
      <c r="O35" s="2"/>
      <c r="P35" s="2"/>
      <c r="Q35" s="2"/>
    </row>
    <row r="36" thickTop="1">
      <c r="A36" s="9"/>
      <c r="B36" s="51">
        <v>2</v>
      </c>
      <c r="C36" s="52" t="s">
        <v>136</v>
      </c>
      <c r="D36" s="52" t="s">
        <v>88</v>
      </c>
      <c r="E36" s="52" t="s">
        <v>137</v>
      </c>
      <c r="F36" s="52" t="s">
        <v>3</v>
      </c>
      <c r="G36" s="53" t="s">
        <v>138</v>
      </c>
      <c r="H36" s="63">
        <v>428.39999999999998</v>
      </c>
      <c r="I36" s="36">
        <f>ROUND(0,2)</f>
        <v>0</v>
      </c>
      <c r="J36" s="64">
        <f>ROUND(I36*H36,2)</f>
        <v>0</v>
      </c>
      <c r="K36" s="65">
        <v>0.20999999999999999</v>
      </c>
      <c r="L36" s="66">
        <f>IF(ISNUMBER(K36),ROUND(J36*(K36+1),2),0)</f>
        <v>0</v>
      </c>
      <c r="M36" s="12"/>
      <c r="N36" s="2"/>
      <c r="O36" s="2"/>
      <c r="P36" s="2"/>
      <c r="Q36" s="42">
        <f>IF(ISNUMBER(K36),IF(H36&gt;0,IF(I36&gt;0,J36,0),0),0)</f>
        <v>0</v>
      </c>
      <c r="R36" s="27">
        <f>IF(ISNUMBER(K36)=FALSE,J36,0)</f>
        <v>0</v>
      </c>
    </row>
    <row r="37">
      <c r="A37" s="9"/>
      <c r="B37" s="58" t="s">
        <v>76</v>
      </c>
      <c r="C37" s="1"/>
      <c r="D37" s="1"/>
      <c r="E37" s="59" t="s">
        <v>623</v>
      </c>
      <c r="F37" s="1"/>
      <c r="G37" s="1"/>
      <c r="H37" s="50"/>
      <c r="I37" s="1"/>
      <c r="J37" s="50"/>
      <c r="K37" s="1"/>
      <c r="L37" s="1"/>
      <c r="M37" s="12"/>
      <c r="N37" s="2"/>
      <c r="O37" s="2"/>
      <c r="P37" s="2"/>
      <c r="Q37" s="2"/>
    </row>
    <row r="38">
      <c r="A38" s="9"/>
      <c r="B38" s="58" t="s">
        <v>78</v>
      </c>
      <c r="C38" s="1"/>
      <c r="D38" s="1"/>
      <c r="E38" s="59" t="s">
        <v>624</v>
      </c>
      <c r="F38" s="1"/>
      <c r="G38" s="1"/>
      <c r="H38" s="50"/>
      <c r="I38" s="1"/>
      <c r="J38" s="50"/>
      <c r="K38" s="1"/>
      <c r="L38" s="1"/>
      <c r="M38" s="12"/>
      <c r="N38" s="2"/>
      <c r="O38" s="2"/>
      <c r="P38" s="2"/>
      <c r="Q38" s="2"/>
    </row>
    <row r="39">
      <c r="A39" s="9"/>
      <c r="B39" s="58" t="s">
        <v>80</v>
      </c>
      <c r="C39" s="1"/>
      <c r="D39" s="1"/>
      <c r="E39" s="59" t="s">
        <v>141</v>
      </c>
      <c r="F39" s="1"/>
      <c r="G39" s="1"/>
      <c r="H39" s="50"/>
      <c r="I39" s="1"/>
      <c r="J39" s="50"/>
      <c r="K39" s="1"/>
      <c r="L39" s="1"/>
      <c r="M39" s="12"/>
      <c r="N39" s="2"/>
      <c r="O39" s="2"/>
      <c r="P39" s="2"/>
      <c r="Q39" s="2"/>
    </row>
    <row r="40" thickBot="1">
      <c r="A40" s="9"/>
      <c r="B40" s="60" t="s">
        <v>82</v>
      </c>
      <c r="C40" s="31"/>
      <c r="D40" s="31"/>
      <c r="E40" s="61" t="s">
        <v>83</v>
      </c>
      <c r="F40" s="31"/>
      <c r="G40" s="31"/>
      <c r="H40" s="62"/>
      <c r="I40" s="31"/>
      <c r="J40" s="62"/>
      <c r="K40" s="31"/>
      <c r="L40" s="31"/>
      <c r="M40" s="12"/>
      <c r="N40" s="2"/>
      <c r="O40" s="2"/>
      <c r="P40" s="2"/>
      <c r="Q40" s="2"/>
    </row>
    <row r="41" thickTop="1">
      <c r="A41" s="9"/>
      <c r="B41" s="51">
        <v>3</v>
      </c>
      <c r="C41" s="52" t="s">
        <v>108</v>
      </c>
      <c r="D41" s="52" t="s">
        <v>3</v>
      </c>
      <c r="E41" s="52" t="s">
        <v>109</v>
      </c>
      <c r="F41" s="52" t="s">
        <v>3</v>
      </c>
      <c r="G41" s="53" t="s">
        <v>75</v>
      </c>
      <c r="H41" s="63">
        <v>1</v>
      </c>
      <c r="I41" s="36">
        <f>ROUND(0,2)</f>
        <v>0</v>
      </c>
      <c r="J41" s="64">
        <f>ROUND(I41*H41,2)</f>
        <v>0</v>
      </c>
      <c r="K41" s="65">
        <v>0.20999999999999999</v>
      </c>
      <c r="L41" s="66">
        <f>IF(ISNUMBER(K41),ROUND(J41*(K41+1),2),0)</f>
        <v>0</v>
      </c>
      <c r="M41" s="12"/>
      <c r="N41" s="2"/>
      <c r="O41" s="2"/>
      <c r="P41" s="2"/>
      <c r="Q41" s="42">
        <f>IF(ISNUMBER(K41),IF(H41&gt;0,IF(I41&gt;0,J41,0),0),0)</f>
        <v>0</v>
      </c>
      <c r="R41" s="27">
        <f>IF(ISNUMBER(K41)=FALSE,J41,0)</f>
        <v>0</v>
      </c>
    </row>
    <row r="42">
      <c r="A42" s="9"/>
      <c r="B42" s="58" t="s">
        <v>76</v>
      </c>
      <c r="C42" s="1"/>
      <c r="D42" s="1"/>
      <c r="E42" s="59" t="s">
        <v>501</v>
      </c>
      <c r="F42" s="1"/>
      <c r="G42" s="1"/>
      <c r="H42" s="50"/>
      <c r="I42" s="1"/>
      <c r="J42" s="50"/>
      <c r="K42" s="1"/>
      <c r="L42" s="1"/>
      <c r="M42" s="12"/>
      <c r="N42" s="2"/>
      <c r="O42" s="2"/>
      <c r="P42" s="2"/>
      <c r="Q42" s="2"/>
    </row>
    <row r="43">
      <c r="A43" s="9"/>
      <c r="B43" s="58" t="s">
        <v>78</v>
      </c>
      <c r="C43" s="1"/>
      <c r="D43" s="1"/>
      <c r="E43" s="59" t="s">
        <v>79</v>
      </c>
      <c r="F43" s="1"/>
      <c r="G43" s="1"/>
      <c r="H43" s="50"/>
      <c r="I43" s="1"/>
      <c r="J43" s="50"/>
      <c r="K43" s="1"/>
      <c r="L43" s="1"/>
      <c r="M43" s="12"/>
      <c r="N43" s="2"/>
      <c r="O43" s="2"/>
      <c r="P43" s="2"/>
      <c r="Q43" s="2"/>
    </row>
    <row r="44">
      <c r="A44" s="9"/>
      <c r="B44" s="58" t="s">
        <v>80</v>
      </c>
      <c r="C44" s="1"/>
      <c r="D44" s="1"/>
      <c r="E44" s="59" t="s">
        <v>97</v>
      </c>
      <c r="F44" s="1"/>
      <c r="G44" s="1"/>
      <c r="H44" s="50"/>
      <c r="I44" s="1"/>
      <c r="J44" s="50"/>
      <c r="K44" s="1"/>
      <c r="L44" s="1"/>
      <c r="M44" s="12"/>
      <c r="N44" s="2"/>
      <c r="O44" s="2"/>
      <c r="P44" s="2"/>
      <c r="Q44" s="2"/>
    </row>
    <row r="45" thickBot="1">
      <c r="A45" s="9"/>
      <c r="B45" s="60" t="s">
        <v>82</v>
      </c>
      <c r="C45" s="31"/>
      <c r="D45" s="31"/>
      <c r="E45" s="61" t="s">
        <v>83</v>
      </c>
      <c r="F45" s="31"/>
      <c r="G45" s="31"/>
      <c r="H45" s="62"/>
      <c r="I45" s="31"/>
      <c r="J45" s="62"/>
      <c r="K45" s="31"/>
      <c r="L45" s="31"/>
      <c r="M45" s="12"/>
      <c r="N45" s="2"/>
      <c r="O45" s="2"/>
      <c r="P45" s="2"/>
      <c r="Q45" s="2"/>
    </row>
    <row r="46" thickTop="1" thickBot="1" ht="25" customHeight="1">
      <c r="A46" s="9"/>
      <c r="B46" s="1"/>
      <c r="C46" s="67">
        <v>0</v>
      </c>
      <c r="D46" s="1"/>
      <c r="E46" s="67" t="s">
        <v>62</v>
      </c>
      <c r="F46" s="1"/>
      <c r="G46" s="68" t="s">
        <v>120</v>
      </c>
      <c r="H46" s="69">
        <f>J31+J36+J41</f>
        <v>0</v>
      </c>
      <c r="I46" s="68" t="s">
        <v>121</v>
      </c>
      <c r="J46" s="70">
        <f>(L46-H46)</f>
        <v>0</v>
      </c>
      <c r="K46" s="68" t="s">
        <v>122</v>
      </c>
      <c r="L46" s="71">
        <f>L31+L36+L41</f>
        <v>0</v>
      </c>
      <c r="M46" s="12"/>
      <c r="N46" s="2"/>
      <c r="O46" s="2"/>
      <c r="P46" s="2"/>
      <c r="Q46" s="42">
        <f>0+Q31+Q36+Q41</f>
        <v>0</v>
      </c>
      <c r="R46" s="27">
        <f>0+R31+R36+R41</f>
        <v>0</v>
      </c>
      <c r="S46" s="72">
        <f>Q46*(1+J46)+R46</f>
        <v>0</v>
      </c>
    </row>
    <row r="47" thickTop="1" thickBot="1" ht="25" customHeight="1">
      <c r="A47" s="9"/>
      <c r="B47" s="73"/>
      <c r="C47" s="73"/>
      <c r="D47" s="73"/>
      <c r="E47" s="73"/>
      <c r="F47" s="73"/>
      <c r="G47" s="74" t="s">
        <v>123</v>
      </c>
      <c r="H47" s="75">
        <f>J31+J36+J41</f>
        <v>0</v>
      </c>
      <c r="I47" s="74" t="s">
        <v>124</v>
      </c>
      <c r="J47" s="76">
        <f>0+J46</f>
        <v>0</v>
      </c>
      <c r="K47" s="74" t="s">
        <v>125</v>
      </c>
      <c r="L47" s="77">
        <f>L31+L36+L41</f>
        <v>0</v>
      </c>
      <c r="M47" s="12"/>
      <c r="N47" s="2"/>
      <c r="O47" s="2"/>
      <c r="P47" s="2"/>
      <c r="Q47" s="2"/>
    </row>
    <row r="48" ht="40" customHeight="1">
      <c r="A48" s="9"/>
      <c r="B48" s="78" t="s">
        <v>154</v>
      </c>
      <c r="C48" s="1"/>
      <c r="D48" s="1"/>
      <c r="E48" s="1"/>
      <c r="F48" s="1"/>
      <c r="G48" s="1"/>
      <c r="H48" s="50"/>
      <c r="I48" s="1"/>
      <c r="J48" s="50"/>
      <c r="K48" s="1"/>
      <c r="L48" s="1"/>
      <c r="M48" s="12"/>
      <c r="N48" s="2"/>
      <c r="O48" s="2"/>
      <c r="P48" s="2"/>
      <c r="Q48" s="2"/>
    </row>
    <row r="49">
      <c r="A49" s="9"/>
      <c r="B49" s="51">
        <v>4</v>
      </c>
      <c r="C49" s="52" t="s">
        <v>452</v>
      </c>
      <c r="D49" s="52" t="s">
        <v>3</v>
      </c>
      <c r="E49" s="52" t="s">
        <v>453</v>
      </c>
      <c r="F49" s="52" t="s">
        <v>3</v>
      </c>
      <c r="G49" s="53" t="s">
        <v>185</v>
      </c>
      <c r="H49" s="54">
        <v>45</v>
      </c>
      <c r="I49" s="25">
        <f>ROUND(0,2)</f>
        <v>0</v>
      </c>
      <c r="J49" s="55">
        <f>ROUND(I49*H49,2)</f>
        <v>0</v>
      </c>
      <c r="K49" s="56">
        <v>0.20999999999999999</v>
      </c>
      <c r="L49" s="57">
        <f>IF(ISNUMBER(K49),ROUND(J49*(K49+1),2),0)</f>
        <v>0</v>
      </c>
      <c r="M49" s="12"/>
      <c r="N49" s="2"/>
      <c r="O49" s="2"/>
      <c r="P49" s="2"/>
      <c r="Q49" s="42">
        <f>IF(ISNUMBER(K49),IF(H49&gt;0,IF(I49&gt;0,J49,0),0),0)</f>
        <v>0</v>
      </c>
      <c r="R49" s="27">
        <f>IF(ISNUMBER(K49)=FALSE,J49,0)</f>
        <v>0</v>
      </c>
    </row>
    <row r="50">
      <c r="A50" s="9"/>
      <c r="B50" s="58" t="s">
        <v>76</v>
      </c>
      <c r="C50" s="1"/>
      <c r="D50" s="1"/>
      <c r="E50" s="59" t="s">
        <v>444</v>
      </c>
      <c r="F50" s="1"/>
      <c r="G50" s="1"/>
      <c r="H50" s="50"/>
      <c r="I50" s="1"/>
      <c r="J50" s="50"/>
      <c r="K50" s="1"/>
      <c r="L50" s="1"/>
      <c r="M50" s="12"/>
      <c r="N50" s="2"/>
      <c r="O50" s="2"/>
      <c r="P50" s="2"/>
      <c r="Q50" s="2"/>
    </row>
    <row r="51">
      <c r="A51" s="9"/>
      <c r="B51" s="58" t="s">
        <v>78</v>
      </c>
      <c r="C51" s="1"/>
      <c r="D51" s="1"/>
      <c r="E51" s="59" t="s">
        <v>454</v>
      </c>
      <c r="F51" s="1"/>
      <c r="G51" s="1"/>
      <c r="H51" s="50"/>
      <c r="I51" s="1"/>
      <c r="J51" s="50"/>
      <c r="K51" s="1"/>
      <c r="L51" s="1"/>
      <c r="M51" s="12"/>
      <c r="N51" s="2"/>
      <c r="O51" s="2"/>
      <c r="P51" s="2"/>
      <c r="Q51" s="2"/>
    </row>
    <row r="52">
      <c r="A52" s="9"/>
      <c r="B52" s="58" t="s">
        <v>80</v>
      </c>
      <c r="C52" s="1"/>
      <c r="D52" s="1"/>
      <c r="E52" s="59" t="s">
        <v>455</v>
      </c>
      <c r="F52" s="1"/>
      <c r="G52" s="1"/>
      <c r="H52" s="50"/>
      <c r="I52" s="1"/>
      <c r="J52" s="50"/>
      <c r="K52" s="1"/>
      <c r="L52" s="1"/>
      <c r="M52" s="12"/>
      <c r="N52" s="2"/>
      <c r="O52" s="2"/>
      <c r="P52" s="2"/>
      <c r="Q52" s="2"/>
    </row>
    <row r="53" thickBot="1">
      <c r="A53" s="9"/>
      <c r="B53" s="60" t="s">
        <v>82</v>
      </c>
      <c r="C53" s="31"/>
      <c r="D53" s="31"/>
      <c r="E53" s="61" t="s">
        <v>83</v>
      </c>
      <c r="F53" s="31"/>
      <c r="G53" s="31"/>
      <c r="H53" s="62"/>
      <c r="I53" s="31"/>
      <c r="J53" s="62"/>
      <c r="K53" s="31"/>
      <c r="L53" s="31"/>
      <c r="M53" s="12"/>
      <c r="N53" s="2"/>
      <c r="O53" s="2"/>
      <c r="P53" s="2"/>
      <c r="Q53" s="2"/>
    </row>
    <row r="54" thickTop="1">
      <c r="A54" s="9"/>
      <c r="B54" s="51">
        <v>5</v>
      </c>
      <c r="C54" s="52" t="s">
        <v>273</v>
      </c>
      <c r="D54" s="52" t="s">
        <v>85</v>
      </c>
      <c r="E54" s="52" t="s">
        <v>274</v>
      </c>
      <c r="F54" s="52" t="s">
        <v>3</v>
      </c>
      <c r="G54" s="53" t="s">
        <v>171</v>
      </c>
      <c r="H54" s="63">
        <v>797</v>
      </c>
      <c r="I54" s="36">
        <f>ROUND(0,2)</f>
        <v>0</v>
      </c>
      <c r="J54" s="64">
        <f>ROUND(I54*H54,2)</f>
        <v>0</v>
      </c>
      <c r="K54" s="65">
        <v>0.20999999999999999</v>
      </c>
      <c r="L54" s="66">
        <f>IF(ISNUMBER(K54),ROUND(J54*(K54+1),2),0)</f>
        <v>0</v>
      </c>
      <c r="M54" s="12"/>
      <c r="N54" s="2"/>
      <c r="O54" s="2"/>
      <c r="P54" s="2"/>
      <c r="Q54" s="42">
        <f>IF(ISNUMBER(K54),IF(H54&gt;0,IF(I54&gt;0,J54,0),0),0)</f>
        <v>0</v>
      </c>
      <c r="R54" s="27">
        <f>IF(ISNUMBER(K54)=FALSE,J54,0)</f>
        <v>0</v>
      </c>
    </row>
    <row r="55">
      <c r="A55" s="9"/>
      <c r="B55" s="58" t="s">
        <v>76</v>
      </c>
      <c r="C55" s="1"/>
      <c r="D55" s="1"/>
      <c r="E55" s="59" t="s">
        <v>625</v>
      </c>
      <c r="F55" s="1"/>
      <c r="G55" s="1"/>
      <c r="H55" s="50"/>
      <c r="I55" s="1"/>
      <c r="J55" s="50"/>
      <c r="K55" s="1"/>
      <c r="L55" s="1"/>
      <c r="M55" s="12"/>
      <c r="N55" s="2"/>
      <c r="O55" s="2"/>
      <c r="P55" s="2"/>
      <c r="Q55" s="2"/>
    </row>
    <row r="56">
      <c r="A56" s="9"/>
      <c r="B56" s="58" t="s">
        <v>78</v>
      </c>
      <c r="C56" s="1"/>
      <c r="D56" s="1"/>
      <c r="E56" s="59" t="s">
        <v>626</v>
      </c>
      <c r="F56" s="1"/>
      <c r="G56" s="1"/>
      <c r="H56" s="50"/>
      <c r="I56" s="1"/>
      <c r="J56" s="50"/>
      <c r="K56" s="1"/>
      <c r="L56" s="1"/>
      <c r="M56" s="12"/>
      <c r="N56" s="2"/>
      <c r="O56" s="2"/>
      <c r="P56" s="2"/>
      <c r="Q56" s="2"/>
    </row>
    <row r="57">
      <c r="A57" s="9"/>
      <c r="B57" s="58" t="s">
        <v>80</v>
      </c>
      <c r="C57" s="1"/>
      <c r="D57" s="1"/>
      <c r="E57" s="59" t="s">
        <v>277</v>
      </c>
      <c r="F57" s="1"/>
      <c r="G57" s="1"/>
      <c r="H57" s="50"/>
      <c r="I57" s="1"/>
      <c r="J57" s="50"/>
      <c r="K57" s="1"/>
      <c r="L57" s="1"/>
      <c r="M57" s="12"/>
      <c r="N57" s="2"/>
      <c r="O57" s="2"/>
      <c r="P57" s="2"/>
      <c r="Q57" s="2"/>
    </row>
    <row r="58" thickBot="1">
      <c r="A58" s="9"/>
      <c r="B58" s="60" t="s">
        <v>82</v>
      </c>
      <c r="C58" s="31"/>
      <c r="D58" s="31"/>
      <c r="E58" s="61" t="s">
        <v>83</v>
      </c>
      <c r="F58" s="31"/>
      <c r="G58" s="31"/>
      <c r="H58" s="62"/>
      <c r="I58" s="31"/>
      <c r="J58" s="62"/>
      <c r="K58" s="31"/>
      <c r="L58" s="31"/>
      <c r="M58" s="12"/>
      <c r="N58" s="2"/>
      <c r="O58" s="2"/>
      <c r="P58" s="2"/>
      <c r="Q58" s="2"/>
    </row>
    <row r="59" thickTop="1">
      <c r="A59" s="9"/>
      <c r="B59" s="51">
        <v>6</v>
      </c>
      <c r="C59" s="52" t="s">
        <v>273</v>
      </c>
      <c r="D59" s="52" t="s">
        <v>88</v>
      </c>
      <c r="E59" s="52" t="s">
        <v>274</v>
      </c>
      <c r="F59" s="52" t="s">
        <v>3</v>
      </c>
      <c r="G59" s="53" t="s">
        <v>171</v>
      </c>
      <c r="H59" s="63">
        <v>238</v>
      </c>
      <c r="I59" s="36">
        <f>ROUND(0,2)</f>
        <v>0</v>
      </c>
      <c r="J59" s="64">
        <f>ROUND(I59*H59,2)</f>
        <v>0</v>
      </c>
      <c r="K59" s="65">
        <v>0.20999999999999999</v>
      </c>
      <c r="L59" s="66">
        <f>IF(ISNUMBER(K59),ROUND(J59*(K59+1),2),0)</f>
        <v>0</v>
      </c>
      <c r="M59" s="12"/>
      <c r="N59" s="2"/>
      <c r="O59" s="2"/>
      <c r="P59" s="2"/>
      <c r="Q59" s="42">
        <f>IF(ISNUMBER(K59),IF(H59&gt;0,IF(I59&gt;0,J59,0),0),0)</f>
        <v>0</v>
      </c>
      <c r="R59" s="27">
        <f>IF(ISNUMBER(K59)=FALSE,J59,0)</f>
        <v>0</v>
      </c>
    </row>
    <row r="60">
      <c r="A60" s="9"/>
      <c r="B60" s="58" t="s">
        <v>76</v>
      </c>
      <c r="C60" s="1"/>
      <c r="D60" s="1"/>
      <c r="E60" s="59" t="s">
        <v>278</v>
      </c>
      <c r="F60" s="1"/>
      <c r="G60" s="1"/>
      <c r="H60" s="50"/>
      <c r="I60" s="1"/>
      <c r="J60" s="50"/>
      <c r="K60" s="1"/>
      <c r="L60" s="1"/>
      <c r="M60" s="12"/>
      <c r="N60" s="2"/>
      <c r="O60" s="2"/>
      <c r="P60" s="2"/>
      <c r="Q60" s="2"/>
    </row>
    <row r="61">
      <c r="A61" s="9"/>
      <c r="B61" s="58" t="s">
        <v>78</v>
      </c>
      <c r="C61" s="1"/>
      <c r="D61" s="1"/>
      <c r="E61" s="59" t="s">
        <v>627</v>
      </c>
      <c r="F61" s="1"/>
      <c r="G61" s="1"/>
      <c r="H61" s="50"/>
      <c r="I61" s="1"/>
      <c r="J61" s="50"/>
      <c r="K61" s="1"/>
      <c r="L61" s="1"/>
      <c r="M61" s="12"/>
      <c r="N61" s="2"/>
      <c r="O61" s="2"/>
      <c r="P61" s="2"/>
      <c r="Q61" s="2"/>
    </row>
    <row r="62">
      <c r="A62" s="9"/>
      <c r="B62" s="58" t="s">
        <v>80</v>
      </c>
      <c r="C62" s="1"/>
      <c r="D62" s="1"/>
      <c r="E62" s="59" t="s">
        <v>277</v>
      </c>
      <c r="F62" s="1"/>
      <c r="G62" s="1"/>
      <c r="H62" s="50"/>
      <c r="I62" s="1"/>
      <c r="J62" s="50"/>
      <c r="K62" s="1"/>
      <c r="L62" s="1"/>
      <c r="M62" s="12"/>
      <c r="N62" s="2"/>
      <c r="O62" s="2"/>
      <c r="P62" s="2"/>
      <c r="Q62" s="2"/>
    </row>
    <row r="63" thickBot="1">
      <c r="A63" s="9"/>
      <c r="B63" s="60" t="s">
        <v>82</v>
      </c>
      <c r="C63" s="31"/>
      <c r="D63" s="31"/>
      <c r="E63" s="61" t="s">
        <v>83</v>
      </c>
      <c r="F63" s="31"/>
      <c r="G63" s="31"/>
      <c r="H63" s="62"/>
      <c r="I63" s="31"/>
      <c r="J63" s="62"/>
      <c r="K63" s="31"/>
      <c r="L63" s="31"/>
      <c r="M63" s="12"/>
      <c r="N63" s="2"/>
      <c r="O63" s="2"/>
      <c r="P63" s="2"/>
      <c r="Q63" s="2"/>
    </row>
    <row r="64" thickTop="1">
      <c r="A64" s="9"/>
      <c r="B64" s="51">
        <v>7</v>
      </c>
      <c r="C64" s="52" t="s">
        <v>280</v>
      </c>
      <c r="D64" s="52" t="s">
        <v>3</v>
      </c>
      <c r="E64" s="52" t="s">
        <v>281</v>
      </c>
      <c r="F64" s="52" t="s">
        <v>3</v>
      </c>
      <c r="G64" s="53" t="s">
        <v>171</v>
      </c>
      <c r="H64" s="63">
        <v>324</v>
      </c>
      <c r="I64" s="36">
        <f>ROUND(0,2)</f>
        <v>0</v>
      </c>
      <c r="J64" s="64">
        <f>ROUND(I64*H64,2)</f>
        <v>0</v>
      </c>
      <c r="K64" s="65">
        <v>0.20999999999999999</v>
      </c>
      <c r="L64" s="66">
        <f>IF(ISNUMBER(K64),ROUND(J64*(K64+1),2),0)</f>
        <v>0</v>
      </c>
      <c r="M64" s="12"/>
      <c r="N64" s="2"/>
      <c r="O64" s="2"/>
      <c r="P64" s="2"/>
      <c r="Q64" s="42">
        <f>IF(ISNUMBER(K64),IF(H64&gt;0,IF(I64&gt;0,J64,0),0),0)</f>
        <v>0</v>
      </c>
      <c r="R64" s="27">
        <f>IF(ISNUMBER(K64)=FALSE,J64,0)</f>
        <v>0</v>
      </c>
    </row>
    <row r="65">
      <c r="A65" s="9"/>
      <c r="B65" s="58" t="s">
        <v>76</v>
      </c>
      <c r="C65" s="1"/>
      <c r="D65" s="1"/>
      <c r="E65" s="59" t="s">
        <v>203</v>
      </c>
      <c r="F65" s="1"/>
      <c r="G65" s="1"/>
      <c r="H65" s="50"/>
      <c r="I65" s="1"/>
      <c r="J65" s="50"/>
      <c r="K65" s="1"/>
      <c r="L65" s="1"/>
      <c r="M65" s="12"/>
      <c r="N65" s="2"/>
      <c r="O65" s="2"/>
      <c r="P65" s="2"/>
      <c r="Q65" s="2"/>
    </row>
    <row r="66">
      <c r="A66" s="9"/>
      <c r="B66" s="58" t="s">
        <v>78</v>
      </c>
      <c r="C66" s="1"/>
      <c r="D66" s="1"/>
      <c r="E66" s="59" t="s">
        <v>628</v>
      </c>
      <c r="F66" s="1"/>
      <c r="G66" s="1"/>
      <c r="H66" s="50"/>
      <c r="I66" s="1"/>
      <c r="J66" s="50"/>
      <c r="K66" s="1"/>
      <c r="L66" s="1"/>
      <c r="M66" s="12"/>
      <c r="N66" s="2"/>
      <c r="O66" s="2"/>
      <c r="P66" s="2"/>
      <c r="Q66" s="2"/>
    </row>
    <row r="67">
      <c r="A67" s="9"/>
      <c r="B67" s="58" t="s">
        <v>80</v>
      </c>
      <c r="C67" s="1"/>
      <c r="D67" s="1"/>
      <c r="E67" s="59" t="s">
        <v>277</v>
      </c>
      <c r="F67" s="1"/>
      <c r="G67" s="1"/>
      <c r="H67" s="50"/>
      <c r="I67" s="1"/>
      <c r="J67" s="50"/>
      <c r="K67" s="1"/>
      <c r="L67" s="1"/>
      <c r="M67" s="12"/>
      <c r="N67" s="2"/>
      <c r="O67" s="2"/>
      <c r="P67" s="2"/>
      <c r="Q67" s="2"/>
    </row>
    <row r="68" thickBot="1">
      <c r="A68" s="9"/>
      <c r="B68" s="60" t="s">
        <v>82</v>
      </c>
      <c r="C68" s="31"/>
      <c r="D68" s="31"/>
      <c r="E68" s="61" t="s">
        <v>83</v>
      </c>
      <c r="F68" s="31"/>
      <c r="G68" s="31"/>
      <c r="H68" s="62"/>
      <c r="I68" s="31"/>
      <c r="J68" s="62"/>
      <c r="K68" s="31"/>
      <c r="L68" s="31"/>
      <c r="M68" s="12"/>
      <c r="N68" s="2"/>
      <c r="O68" s="2"/>
      <c r="P68" s="2"/>
      <c r="Q68" s="2"/>
    </row>
    <row r="69" thickTop="1">
      <c r="A69" s="9"/>
      <c r="B69" s="51">
        <v>8</v>
      </c>
      <c r="C69" s="52" t="s">
        <v>288</v>
      </c>
      <c r="D69" s="52" t="s">
        <v>3</v>
      </c>
      <c r="E69" s="52" t="s">
        <v>289</v>
      </c>
      <c r="F69" s="52" t="s">
        <v>3</v>
      </c>
      <c r="G69" s="53" t="s">
        <v>171</v>
      </c>
      <c r="H69" s="63">
        <v>630</v>
      </c>
      <c r="I69" s="36">
        <f>ROUND(0,2)</f>
        <v>0</v>
      </c>
      <c r="J69" s="64">
        <f>ROUND(I69*H69,2)</f>
        <v>0</v>
      </c>
      <c r="K69" s="65">
        <v>0.20999999999999999</v>
      </c>
      <c r="L69" s="66">
        <f>IF(ISNUMBER(K69),ROUND(J69*(K69+1),2),0)</f>
        <v>0</v>
      </c>
      <c r="M69" s="12"/>
      <c r="N69" s="2"/>
      <c r="O69" s="2"/>
      <c r="P69" s="2"/>
      <c r="Q69" s="42">
        <f>IF(ISNUMBER(K69),IF(H69&gt;0,IF(I69&gt;0,J69,0),0),0)</f>
        <v>0</v>
      </c>
      <c r="R69" s="27">
        <f>IF(ISNUMBER(K69)=FALSE,J69,0)</f>
        <v>0</v>
      </c>
    </row>
    <row r="70">
      <c r="A70" s="9"/>
      <c r="B70" s="58" t="s">
        <v>76</v>
      </c>
      <c r="C70" s="1"/>
      <c r="D70" s="1"/>
      <c r="E70" s="59" t="s">
        <v>3</v>
      </c>
      <c r="F70" s="1"/>
      <c r="G70" s="1"/>
      <c r="H70" s="50"/>
      <c r="I70" s="1"/>
      <c r="J70" s="50"/>
      <c r="K70" s="1"/>
      <c r="L70" s="1"/>
      <c r="M70" s="12"/>
      <c r="N70" s="2"/>
      <c r="O70" s="2"/>
      <c r="P70" s="2"/>
      <c r="Q70" s="2"/>
    </row>
    <row r="71">
      <c r="A71" s="9"/>
      <c r="B71" s="58" t="s">
        <v>78</v>
      </c>
      <c r="C71" s="1"/>
      <c r="D71" s="1"/>
      <c r="E71" s="59" t="s">
        <v>629</v>
      </c>
      <c r="F71" s="1"/>
      <c r="G71" s="1"/>
      <c r="H71" s="50"/>
      <c r="I71" s="1"/>
      <c r="J71" s="50"/>
      <c r="K71" s="1"/>
      <c r="L71" s="1"/>
      <c r="M71" s="12"/>
      <c r="N71" s="2"/>
      <c r="O71" s="2"/>
      <c r="P71" s="2"/>
      <c r="Q71" s="2"/>
    </row>
    <row r="72">
      <c r="A72" s="9"/>
      <c r="B72" s="58" t="s">
        <v>80</v>
      </c>
      <c r="C72" s="1"/>
      <c r="D72" s="1"/>
      <c r="E72" s="59" t="s">
        <v>291</v>
      </c>
      <c r="F72" s="1"/>
      <c r="G72" s="1"/>
      <c r="H72" s="50"/>
      <c r="I72" s="1"/>
      <c r="J72" s="50"/>
      <c r="K72" s="1"/>
      <c r="L72" s="1"/>
      <c r="M72" s="12"/>
      <c r="N72" s="2"/>
      <c r="O72" s="2"/>
      <c r="P72" s="2"/>
      <c r="Q72" s="2"/>
    </row>
    <row r="73" thickBot="1">
      <c r="A73" s="9"/>
      <c r="B73" s="60" t="s">
        <v>82</v>
      </c>
      <c r="C73" s="31"/>
      <c r="D73" s="31"/>
      <c r="E73" s="61" t="s">
        <v>83</v>
      </c>
      <c r="F73" s="31"/>
      <c r="G73" s="31"/>
      <c r="H73" s="62"/>
      <c r="I73" s="31"/>
      <c r="J73" s="62"/>
      <c r="K73" s="31"/>
      <c r="L73" s="31"/>
      <c r="M73" s="12"/>
      <c r="N73" s="2"/>
      <c r="O73" s="2"/>
      <c r="P73" s="2"/>
      <c r="Q73" s="2"/>
    </row>
    <row r="74" thickTop="1">
      <c r="A74" s="9"/>
      <c r="B74" s="51">
        <v>9</v>
      </c>
      <c r="C74" s="52" t="s">
        <v>295</v>
      </c>
      <c r="D74" s="52" t="s">
        <v>3</v>
      </c>
      <c r="E74" s="52" t="s">
        <v>296</v>
      </c>
      <c r="F74" s="52" t="s">
        <v>3</v>
      </c>
      <c r="G74" s="53" t="s">
        <v>171</v>
      </c>
      <c r="H74" s="63">
        <v>281</v>
      </c>
      <c r="I74" s="36">
        <f>ROUND(0,2)</f>
        <v>0</v>
      </c>
      <c r="J74" s="64">
        <f>ROUND(I74*H74,2)</f>
        <v>0</v>
      </c>
      <c r="K74" s="65">
        <v>0.20999999999999999</v>
      </c>
      <c r="L74" s="66">
        <f>IF(ISNUMBER(K74),ROUND(J74*(K74+1),2),0)</f>
        <v>0</v>
      </c>
      <c r="M74" s="12"/>
      <c r="N74" s="2"/>
      <c r="O74" s="2"/>
      <c r="P74" s="2"/>
      <c r="Q74" s="42">
        <f>IF(ISNUMBER(K74),IF(H74&gt;0,IF(I74&gt;0,J74,0),0),0)</f>
        <v>0</v>
      </c>
      <c r="R74" s="27">
        <f>IF(ISNUMBER(K74)=FALSE,J74,0)</f>
        <v>0</v>
      </c>
    </row>
    <row r="75">
      <c r="A75" s="9"/>
      <c r="B75" s="58" t="s">
        <v>76</v>
      </c>
      <c r="C75" s="1"/>
      <c r="D75" s="1"/>
      <c r="E75" s="59" t="s">
        <v>203</v>
      </c>
      <c r="F75" s="1"/>
      <c r="G75" s="1"/>
      <c r="H75" s="50"/>
      <c r="I75" s="1"/>
      <c r="J75" s="50"/>
      <c r="K75" s="1"/>
      <c r="L75" s="1"/>
      <c r="M75" s="12"/>
      <c r="N75" s="2"/>
      <c r="O75" s="2"/>
      <c r="P75" s="2"/>
      <c r="Q75" s="2"/>
    </row>
    <row r="76">
      <c r="A76" s="9"/>
      <c r="B76" s="58" t="s">
        <v>78</v>
      </c>
      <c r="C76" s="1"/>
      <c r="D76" s="1"/>
      <c r="E76" s="59" t="s">
        <v>630</v>
      </c>
      <c r="F76" s="1"/>
      <c r="G76" s="1"/>
      <c r="H76" s="50"/>
      <c r="I76" s="1"/>
      <c r="J76" s="50"/>
      <c r="K76" s="1"/>
      <c r="L76" s="1"/>
      <c r="M76" s="12"/>
      <c r="N76" s="2"/>
      <c r="O76" s="2"/>
      <c r="P76" s="2"/>
      <c r="Q76" s="2"/>
    </row>
    <row r="77">
      <c r="A77" s="9"/>
      <c r="B77" s="58" t="s">
        <v>80</v>
      </c>
      <c r="C77" s="1"/>
      <c r="D77" s="1"/>
      <c r="E77" s="59" t="s">
        <v>298</v>
      </c>
      <c r="F77" s="1"/>
      <c r="G77" s="1"/>
      <c r="H77" s="50"/>
      <c r="I77" s="1"/>
      <c r="J77" s="50"/>
      <c r="K77" s="1"/>
      <c r="L77" s="1"/>
      <c r="M77" s="12"/>
      <c r="N77" s="2"/>
      <c r="O77" s="2"/>
      <c r="P77" s="2"/>
      <c r="Q77" s="2"/>
    </row>
    <row r="78" thickBot="1">
      <c r="A78" s="9"/>
      <c r="B78" s="60" t="s">
        <v>82</v>
      </c>
      <c r="C78" s="31"/>
      <c r="D78" s="31"/>
      <c r="E78" s="61" t="s">
        <v>83</v>
      </c>
      <c r="F78" s="31"/>
      <c r="G78" s="31"/>
      <c r="H78" s="62"/>
      <c r="I78" s="31"/>
      <c r="J78" s="62"/>
      <c r="K78" s="31"/>
      <c r="L78" s="31"/>
      <c r="M78" s="12"/>
      <c r="N78" s="2"/>
      <c r="O78" s="2"/>
      <c r="P78" s="2"/>
      <c r="Q78" s="2"/>
    </row>
    <row r="79" thickTop="1">
      <c r="A79" s="9"/>
      <c r="B79" s="51">
        <v>10</v>
      </c>
      <c r="C79" s="52" t="s">
        <v>304</v>
      </c>
      <c r="D79" s="52" t="s">
        <v>3</v>
      </c>
      <c r="E79" s="52" t="s">
        <v>305</v>
      </c>
      <c r="F79" s="52" t="s">
        <v>3</v>
      </c>
      <c r="G79" s="53" t="s">
        <v>171</v>
      </c>
      <c r="H79" s="63">
        <v>14.300000000000001</v>
      </c>
      <c r="I79" s="36">
        <f>ROUND(0,2)</f>
        <v>0</v>
      </c>
      <c r="J79" s="64">
        <f>ROUND(I79*H79,2)</f>
        <v>0</v>
      </c>
      <c r="K79" s="65">
        <v>0.20999999999999999</v>
      </c>
      <c r="L79" s="66">
        <f>IF(ISNUMBER(K79),ROUND(J79*(K79+1),2),0)</f>
        <v>0</v>
      </c>
      <c r="M79" s="12"/>
      <c r="N79" s="2"/>
      <c r="O79" s="2"/>
      <c r="P79" s="2"/>
      <c r="Q79" s="42">
        <f>IF(ISNUMBER(K79),IF(H79&gt;0,IF(I79&gt;0,J79,0),0),0)</f>
        <v>0</v>
      </c>
      <c r="R79" s="27">
        <f>IF(ISNUMBER(K79)=FALSE,J79,0)</f>
        <v>0</v>
      </c>
    </row>
    <row r="80">
      <c r="A80" s="9"/>
      <c r="B80" s="58" t="s">
        <v>76</v>
      </c>
      <c r="C80" s="1"/>
      <c r="D80" s="1"/>
      <c r="E80" s="59" t="s">
        <v>203</v>
      </c>
      <c r="F80" s="1"/>
      <c r="G80" s="1"/>
      <c r="H80" s="50"/>
      <c r="I80" s="1"/>
      <c r="J80" s="50"/>
      <c r="K80" s="1"/>
      <c r="L80" s="1"/>
      <c r="M80" s="12"/>
      <c r="N80" s="2"/>
      <c r="O80" s="2"/>
      <c r="P80" s="2"/>
      <c r="Q80" s="2"/>
    </row>
    <row r="81">
      <c r="A81" s="9"/>
      <c r="B81" s="58" t="s">
        <v>78</v>
      </c>
      <c r="C81" s="1"/>
      <c r="D81" s="1"/>
      <c r="E81" s="59" t="s">
        <v>631</v>
      </c>
      <c r="F81" s="1"/>
      <c r="G81" s="1"/>
      <c r="H81" s="50"/>
      <c r="I81" s="1"/>
      <c r="J81" s="50"/>
      <c r="K81" s="1"/>
      <c r="L81" s="1"/>
      <c r="M81" s="12"/>
      <c r="N81" s="2"/>
      <c r="O81" s="2"/>
      <c r="P81" s="2"/>
      <c r="Q81" s="2"/>
    </row>
    <row r="82">
      <c r="A82" s="9"/>
      <c r="B82" s="58" t="s">
        <v>80</v>
      </c>
      <c r="C82" s="1"/>
      <c r="D82" s="1"/>
      <c r="E82" s="59" t="s">
        <v>222</v>
      </c>
      <c r="F82" s="1"/>
      <c r="G82" s="1"/>
      <c r="H82" s="50"/>
      <c r="I82" s="1"/>
      <c r="J82" s="50"/>
      <c r="K82" s="1"/>
      <c r="L82" s="1"/>
      <c r="M82" s="12"/>
      <c r="N82" s="2"/>
      <c r="O82" s="2"/>
      <c r="P82" s="2"/>
      <c r="Q82" s="2"/>
    </row>
    <row r="83" thickBot="1">
      <c r="A83" s="9"/>
      <c r="B83" s="60" t="s">
        <v>82</v>
      </c>
      <c r="C83" s="31"/>
      <c r="D83" s="31"/>
      <c r="E83" s="61" t="s">
        <v>83</v>
      </c>
      <c r="F83" s="31"/>
      <c r="G83" s="31"/>
      <c r="H83" s="62"/>
      <c r="I83" s="31"/>
      <c r="J83" s="62"/>
      <c r="K83" s="31"/>
      <c r="L83" s="31"/>
      <c r="M83" s="12"/>
      <c r="N83" s="2"/>
      <c r="O83" s="2"/>
      <c r="P83" s="2"/>
      <c r="Q83" s="2"/>
    </row>
    <row r="84" thickTop="1">
      <c r="A84" s="9"/>
      <c r="B84" s="51">
        <v>11</v>
      </c>
      <c r="C84" s="52" t="s">
        <v>225</v>
      </c>
      <c r="D84" s="52" t="s">
        <v>85</v>
      </c>
      <c r="E84" s="52" t="s">
        <v>226</v>
      </c>
      <c r="F84" s="52" t="s">
        <v>3</v>
      </c>
      <c r="G84" s="53" t="s">
        <v>171</v>
      </c>
      <c r="H84" s="63">
        <v>786.29999999999995</v>
      </c>
      <c r="I84" s="36">
        <f>ROUND(0,2)</f>
        <v>0</v>
      </c>
      <c r="J84" s="64">
        <f>ROUND(I84*H84,2)</f>
        <v>0</v>
      </c>
      <c r="K84" s="65">
        <v>0.20999999999999999</v>
      </c>
      <c r="L84" s="66">
        <f>IF(ISNUMBER(K84),ROUND(J84*(K84+1),2),0)</f>
        <v>0</v>
      </c>
      <c r="M84" s="12"/>
      <c r="N84" s="2"/>
      <c r="O84" s="2"/>
      <c r="P84" s="2"/>
      <c r="Q84" s="42">
        <f>IF(ISNUMBER(K84),IF(H84&gt;0,IF(I84&gt;0,J84,0),0),0)</f>
        <v>0</v>
      </c>
      <c r="R84" s="27">
        <f>IF(ISNUMBER(K84)=FALSE,J84,0)</f>
        <v>0</v>
      </c>
    </row>
    <row r="85">
      <c r="A85" s="9"/>
      <c r="B85" s="58" t="s">
        <v>76</v>
      </c>
      <c r="C85" s="1"/>
      <c r="D85" s="1"/>
      <c r="E85" s="59" t="s">
        <v>309</v>
      </c>
      <c r="F85" s="1"/>
      <c r="G85" s="1"/>
      <c r="H85" s="50"/>
      <c r="I85" s="1"/>
      <c r="J85" s="50"/>
      <c r="K85" s="1"/>
      <c r="L85" s="1"/>
      <c r="M85" s="12"/>
      <c r="N85" s="2"/>
      <c r="O85" s="2"/>
      <c r="P85" s="2"/>
      <c r="Q85" s="2"/>
    </row>
    <row r="86">
      <c r="A86" s="9"/>
      <c r="B86" s="58" t="s">
        <v>78</v>
      </c>
      <c r="C86" s="1"/>
      <c r="D86" s="1"/>
      <c r="E86" s="59" t="s">
        <v>632</v>
      </c>
      <c r="F86" s="1"/>
      <c r="G86" s="1"/>
      <c r="H86" s="50"/>
      <c r="I86" s="1"/>
      <c r="J86" s="50"/>
      <c r="K86" s="1"/>
      <c r="L86" s="1"/>
      <c r="M86" s="12"/>
      <c r="N86" s="2"/>
      <c r="O86" s="2"/>
      <c r="P86" s="2"/>
      <c r="Q86" s="2"/>
    </row>
    <row r="87">
      <c r="A87" s="9"/>
      <c r="B87" s="58" t="s">
        <v>80</v>
      </c>
      <c r="C87" s="1"/>
      <c r="D87" s="1"/>
      <c r="E87" s="59" t="s">
        <v>229</v>
      </c>
      <c r="F87" s="1"/>
      <c r="G87" s="1"/>
      <c r="H87" s="50"/>
      <c r="I87" s="1"/>
      <c r="J87" s="50"/>
      <c r="K87" s="1"/>
      <c r="L87" s="1"/>
      <c r="M87" s="12"/>
      <c r="N87" s="2"/>
      <c r="O87" s="2"/>
      <c r="P87" s="2"/>
      <c r="Q87" s="2"/>
    </row>
    <row r="88" thickBot="1">
      <c r="A88" s="9"/>
      <c r="B88" s="60" t="s">
        <v>82</v>
      </c>
      <c r="C88" s="31"/>
      <c r="D88" s="31"/>
      <c r="E88" s="61" t="s">
        <v>83</v>
      </c>
      <c r="F88" s="31"/>
      <c r="G88" s="31"/>
      <c r="H88" s="62"/>
      <c r="I88" s="31"/>
      <c r="J88" s="62"/>
      <c r="K88" s="31"/>
      <c r="L88" s="31"/>
      <c r="M88" s="12"/>
      <c r="N88" s="2"/>
      <c r="O88" s="2"/>
      <c r="P88" s="2"/>
      <c r="Q88" s="2"/>
    </row>
    <row r="89" thickTop="1">
      <c r="A89" s="9"/>
      <c r="B89" s="51">
        <v>12</v>
      </c>
      <c r="C89" s="52" t="s">
        <v>225</v>
      </c>
      <c r="D89" s="52" t="s">
        <v>88</v>
      </c>
      <c r="E89" s="52" t="s">
        <v>226</v>
      </c>
      <c r="F89" s="52" t="s">
        <v>3</v>
      </c>
      <c r="G89" s="53" t="s">
        <v>171</v>
      </c>
      <c r="H89" s="63">
        <v>238</v>
      </c>
      <c r="I89" s="36">
        <f>ROUND(0,2)</f>
        <v>0</v>
      </c>
      <c r="J89" s="64">
        <f>ROUND(I89*H89,2)</f>
        <v>0</v>
      </c>
      <c r="K89" s="65">
        <v>0.20999999999999999</v>
      </c>
      <c r="L89" s="66">
        <f>IF(ISNUMBER(K89),ROUND(J89*(K89+1),2),0)</f>
        <v>0</v>
      </c>
      <c r="M89" s="12"/>
      <c r="N89" s="2"/>
      <c r="O89" s="2"/>
      <c r="P89" s="2"/>
      <c r="Q89" s="42">
        <f>IF(ISNUMBER(K89),IF(H89&gt;0,IF(I89&gt;0,J89,0),0),0)</f>
        <v>0</v>
      </c>
      <c r="R89" s="27">
        <f>IF(ISNUMBER(K89)=FALSE,J89,0)</f>
        <v>0</v>
      </c>
    </row>
    <row r="90">
      <c r="A90" s="9"/>
      <c r="B90" s="58" t="s">
        <v>76</v>
      </c>
      <c r="C90" s="1"/>
      <c r="D90" s="1"/>
      <c r="E90" s="59" t="s">
        <v>633</v>
      </c>
      <c r="F90" s="1"/>
      <c r="G90" s="1"/>
      <c r="H90" s="50"/>
      <c r="I90" s="1"/>
      <c r="J90" s="50"/>
      <c r="K90" s="1"/>
      <c r="L90" s="1"/>
      <c r="M90" s="12"/>
      <c r="N90" s="2"/>
      <c r="O90" s="2"/>
      <c r="P90" s="2"/>
      <c r="Q90" s="2"/>
    </row>
    <row r="91">
      <c r="A91" s="9"/>
      <c r="B91" s="58" t="s">
        <v>78</v>
      </c>
      <c r="C91" s="1"/>
      <c r="D91" s="1"/>
      <c r="E91" s="59" t="s">
        <v>634</v>
      </c>
      <c r="F91" s="1"/>
      <c r="G91" s="1"/>
      <c r="H91" s="50"/>
      <c r="I91" s="1"/>
      <c r="J91" s="50"/>
      <c r="K91" s="1"/>
      <c r="L91" s="1"/>
      <c r="M91" s="12"/>
      <c r="N91" s="2"/>
      <c r="O91" s="2"/>
      <c r="P91" s="2"/>
      <c r="Q91" s="2"/>
    </row>
    <row r="92">
      <c r="A92" s="9"/>
      <c r="B92" s="58" t="s">
        <v>80</v>
      </c>
      <c r="C92" s="1"/>
      <c r="D92" s="1"/>
      <c r="E92" s="59" t="s">
        <v>229</v>
      </c>
      <c r="F92" s="1"/>
      <c r="G92" s="1"/>
      <c r="H92" s="50"/>
      <c r="I92" s="1"/>
      <c r="J92" s="50"/>
      <c r="K92" s="1"/>
      <c r="L92" s="1"/>
      <c r="M92" s="12"/>
      <c r="N92" s="2"/>
      <c r="O92" s="2"/>
      <c r="P92" s="2"/>
      <c r="Q92" s="2"/>
    </row>
    <row r="93" thickBot="1">
      <c r="A93" s="9"/>
      <c r="B93" s="60" t="s">
        <v>82</v>
      </c>
      <c r="C93" s="31"/>
      <c r="D93" s="31"/>
      <c r="E93" s="61" t="s">
        <v>83</v>
      </c>
      <c r="F93" s="31"/>
      <c r="G93" s="31"/>
      <c r="H93" s="62"/>
      <c r="I93" s="31"/>
      <c r="J93" s="62"/>
      <c r="K93" s="31"/>
      <c r="L93" s="31"/>
      <c r="M93" s="12"/>
      <c r="N93" s="2"/>
      <c r="O93" s="2"/>
      <c r="P93" s="2"/>
      <c r="Q93" s="2"/>
    </row>
    <row r="94" thickTop="1">
      <c r="A94" s="9"/>
      <c r="B94" s="51">
        <v>13</v>
      </c>
      <c r="C94" s="52" t="s">
        <v>225</v>
      </c>
      <c r="D94" s="52" t="s">
        <v>144</v>
      </c>
      <c r="E94" s="52" t="s">
        <v>226</v>
      </c>
      <c r="F94" s="52" t="s">
        <v>3</v>
      </c>
      <c r="G94" s="53" t="s">
        <v>171</v>
      </c>
      <c r="H94" s="63">
        <v>630</v>
      </c>
      <c r="I94" s="36">
        <f>ROUND(0,2)</f>
        <v>0</v>
      </c>
      <c r="J94" s="64">
        <f>ROUND(I94*H94,2)</f>
        <v>0</v>
      </c>
      <c r="K94" s="65">
        <v>0.20999999999999999</v>
      </c>
      <c r="L94" s="66">
        <f>IF(ISNUMBER(K94),ROUND(J94*(K94+1),2),0)</f>
        <v>0</v>
      </c>
      <c r="M94" s="12"/>
      <c r="N94" s="2"/>
      <c r="O94" s="2"/>
      <c r="P94" s="2"/>
      <c r="Q94" s="42">
        <f>IF(ISNUMBER(K94),IF(H94&gt;0,IF(I94&gt;0,J94,0),0),0)</f>
        <v>0</v>
      </c>
      <c r="R94" s="27">
        <f>IF(ISNUMBER(K94)=FALSE,J94,0)</f>
        <v>0</v>
      </c>
    </row>
    <row r="95">
      <c r="A95" s="9"/>
      <c r="B95" s="58" t="s">
        <v>76</v>
      </c>
      <c r="C95" s="1"/>
      <c r="D95" s="1"/>
      <c r="E95" s="59" t="s">
        <v>313</v>
      </c>
      <c r="F95" s="1"/>
      <c r="G95" s="1"/>
      <c r="H95" s="50"/>
      <c r="I95" s="1"/>
      <c r="J95" s="50"/>
      <c r="K95" s="1"/>
      <c r="L95" s="1"/>
      <c r="M95" s="12"/>
      <c r="N95" s="2"/>
      <c r="O95" s="2"/>
      <c r="P95" s="2"/>
      <c r="Q95" s="2"/>
    </row>
    <row r="96">
      <c r="A96" s="9"/>
      <c r="B96" s="58" t="s">
        <v>78</v>
      </c>
      <c r="C96" s="1"/>
      <c r="D96" s="1"/>
      <c r="E96" s="59" t="s">
        <v>635</v>
      </c>
      <c r="F96" s="1"/>
      <c r="G96" s="1"/>
      <c r="H96" s="50"/>
      <c r="I96" s="1"/>
      <c r="J96" s="50"/>
      <c r="K96" s="1"/>
      <c r="L96" s="1"/>
      <c r="M96" s="12"/>
      <c r="N96" s="2"/>
      <c r="O96" s="2"/>
      <c r="P96" s="2"/>
      <c r="Q96" s="2"/>
    </row>
    <row r="97">
      <c r="A97" s="9"/>
      <c r="B97" s="58" t="s">
        <v>80</v>
      </c>
      <c r="C97" s="1"/>
      <c r="D97" s="1"/>
      <c r="E97" s="59" t="s">
        <v>229</v>
      </c>
      <c r="F97" s="1"/>
      <c r="G97" s="1"/>
      <c r="H97" s="50"/>
      <c r="I97" s="1"/>
      <c r="J97" s="50"/>
      <c r="K97" s="1"/>
      <c r="L97" s="1"/>
      <c r="M97" s="12"/>
      <c r="N97" s="2"/>
      <c r="O97" s="2"/>
      <c r="P97" s="2"/>
      <c r="Q97" s="2"/>
    </row>
    <row r="98" thickBot="1">
      <c r="A98" s="9"/>
      <c r="B98" s="60" t="s">
        <v>82</v>
      </c>
      <c r="C98" s="31"/>
      <c r="D98" s="31"/>
      <c r="E98" s="61" t="s">
        <v>83</v>
      </c>
      <c r="F98" s="31"/>
      <c r="G98" s="31"/>
      <c r="H98" s="62"/>
      <c r="I98" s="31"/>
      <c r="J98" s="62"/>
      <c r="K98" s="31"/>
      <c r="L98" s="31"/>
      <c r="M98" s="12"/>
      <c r="N98" s="2"/>
      <c r="O98" s="2"/>
      <c r="P98" s="2"/>
      <c r="Q98" s="2"/>
    </row>
    <row r="99" thickTop="1">
      <c r="A99" s="9"/>
      <c r="B99" s="51">
        <v>14</v>
      </c>
      <c r="C99" s="52" t="s">
        <v>320</v>
      </c>
      <c r="D99" s="52" t="s">
        <v>85</v>
      </c>
      <c r="E99" s="52" t="s">
        <v>321</v>
      </c>
      <c r="F99" s="52" t="s">
        <v>3</v>
      </c>
      <c r="G99" s="53" t="s">
        <v>171</v>
      </c>
      <c r="H99" s="63">
        <v>630</v>
      </c>
      <c r="I99" s="36">
        <f>ROUND(0,2)</f>
        <v>0</v>
      </c>
      <c r="J99" s="64">
        <f>ROUND(I99*H99,2)</f>
        <v>0</v>
      </c>
      <c r="K99" s="65">
        <v>0.20999999999999999</v>
      </c>
      <c r="L99" s="66">
        <f>IF(ISNUMBER(K99),ROUND(J99*(K99+1),2),0)</f>
        <v>0</v>
      </c>
      <c r="M99" s="12"/>
      <c r="N99" s="2"/>
      <c r="O99" s="2"/>
      <c r="P99" s="2"/>
      <c r="Q99" s="42">
        <f>IF(ISNUMBER(K99),IF(H99&gt;0,IF(I99&gt;0,J99,0),0),0)</f>
        <v>0</v>
      </c>
      <c r="R99" s="27">
        <f>IF(ISNUMBER(K99)=FALSE,J99,0)</f>
        <v>0</v>
      </c>
    </row>
    <row r="100">
      <c r="A100" s="9"/>
      <c r="B100" s="58" t="s">
        <v>76</v>
      </c>
      <c r="C100" s="1"/>
      <c r="D100" s="1"/>
      <c r="E100" s="59" t="s">
        <v>636</v>
      </c>
      <c r="F100" s="1"/>
      <c r="G100" s="1"/>
      <c r="H100" s="50"/>
      <c r="I100" s="1"/>
      <c r="J100" s="50"/>
      <c r="K100" s="1"/>
      <c r="L100" s="1"/>
      <c r="M100" s="12"/>
      <c r="N100" s="2"/>
      <c r="O100" s="2"/>
      <c r="P100" s="2"/>
      <c r="Q100" s="2"/>
    </row>
    <row r="101">
      <c r="A101" s="9"/>
      <c r="B101" s="58" t="s">
        <v>78</v>
      </c>
      <c r="C101" s="1"/>
      <c r="D101" s="1"/>
      <c r="E101" s="59" t="s">
        <v>637</v>
      </c>
      <c r="F101" s="1"/>
      <c r="G101" s="1"/>
      <c r="H101" s="50"/>
      <c r="I101" s="1"/>
      <c r="J101" s="50"/>
      <c r="K101" s="1"/>
      <c r="L101" s="1"/>
      <c r="M101" s="12"/>
      <c r="N101" s="2"/>
      <c r="O101" s="2"/>
      <c r="P101" s="2"/>
      <c r="Q101" s="2"/>
    </row>
    <row r="102">
      <c r="A102" s="9"/>
      <c r="B102" s="58" t="s">
        <v>80</v>
      </c>
      <c r="C102" s="1"/>
      <c r="D102" s="1"/>
      <c r="E102" s="59" t="s">
        <v>319</v>
      </c>
      <c r="F102" s="1"/>
      <c r="G102" s="1"/>
      <c r="H102" s="50"/>
      <c r="I102" s="1"/>
      <c r="J102" s="50"/>
      <c r="K102" s="1"/>
      <c r="L102" s="1"/>
      <c r="M102" s="12"/>
      <c r="N102" s="2"/>
      <c r="O102" s="2"/>
      <c r="P102" s="2"/>
      <c r="Q102" s="2"/>
    </row>
    <row r="103" thickBot="1">
      <c r="A103" s="9"/>
      <c r="B103" s="60" t="s">
        <v>82</v>
      </c>
      <c r="C103" s="31"/>
      <c r="D103" s="31"/>
      <c r="E103" s="61" t="s">
        <v>83</v>
      </c>
      <c r="F103" s="31"/>
      <c r="G103" s="31"/>
      <c r="H103" s="62"/>
      <c r="I103" s="31"/>
      <c r="J103" s="62"/>
      <c r="K103" s="31"/>
      <c r="L103" s="31"/>
      <c r="M103" s="12"/>
      <c r="N103" s="2"/>
      <c r="O103" s="2"/>
      <c r="P103" s="2"/>
      <c r="Q103" s="2"/>
    </row>
    <row r="104" thickTop="1">
      <c r="A104" s="9"/>
      <c r="B104" s="51">
        <v>15</v>
      </c>
      <c r="C104" s="52" t="s">
        <v>325</v>
      </c>
      <c r="D104" s="52" t="s">
        <v>85</v>
      </c>
      <c r="E104" s="52" t="s">
        <v>326</v>
      </c>
      <c r="F104" s="52" t="s">
        <v>3</v>
      </c>
      <c r="G104" s="53" t="s">
        <v>171</v>
      </c>
      <c r="H104" s="63">
        <v>63</v>
      </c>
      <c r="I104" s="36">
        <f>ROUND(0,2)</f>
        <v>0</v>
      </c>
      <c r="J104" s="64">
        <f>ROUND(I104*H104,2)</f>
        <v>0</v>
      </c>
      <c r="K104" s="65">
        <v>0.20999999999999999</v>
      </c>
      <c r="L104" s="66">
        <f>IF(ISNUMBER(K104),ROUND(J104*(K104+1),2),0)</f>
        <v>0</v>
      </c>
      <c r="M104" s="12"/>
      <c r="N104" s="2"/>
      <c r="O104" s="2"/>
      <c r="P104" s="2"/>
      <c r="Q104" s="42">
        <f>IF(ISNUMBER(K104),IF(H104&gt;0,IF(I104&gt;0,J104,0),0),0)</f>
        <v>0</v>
      </c>
      <c r="R104" s="27">
        <f>IF(ISNUMBER(K104)=FALSE,J104,0)</f>
        <v>0</v>
      </c>
    </row>
    <row r="105">
      <c r="A105" s="9"/>
      <c r="B105" s="58" t="s">
        <v>76</v>
      </c>
      <c r="C105" s="1"/>
      <c r="D105" s="1"/>
      <c r="E105" s="59" t="s">
        <v>327</v>
      </c>
      <c r="F105" s="1"/>
      <c r="G105" s="1"/>
      <c r="H105" s="50"/>
      <c r="I105" s="1"/>
      <c r="J105" s="50"/>
      <c r="K105" s="1"/>
      <c r="L105" s="1"/>
      <c r="M105" s="12"/>
      <c r="N105" s="2"/>
      <c r="O105" s="2"/>
      <c r="P105" s="2"/>
      <c r="Q105" s="2"/>
    </row>
    <row r="106">
      <c r="A106" s="9"/>
      <c r="B106" s="58" t="s">
        <v>78</v>
      </c>
      <c r="C106" s="1"/>
      <c r="D106" s="1"/>
      <c r="E106" s="59" t="s">
        <v>638</v>
      </c>
      <c r="F106" s="1"/>
      <c r="G106" s="1"/>
      <c r="H106" s="50"/>
      <c r="I106" s="1"/>
      <c r="J106" s="50"/>
      <c r="K106" s="1"/>
      <c r="L106" s="1"/>
      <c r="M106" s="12"/>
      <c r="N106" s="2"/>
      <c r="O106" s="2"/>
      <c r="P106" s="2"/>
      <c r="Q106" s="2"/>
    </row>
    <row r="107">
      <c r="A107" s="9"/>
      <c r="B107" s="58" t="s">
        <v>80</v>
      </c>
      <c r="C107" s="1"/>
      <c r="D107" s="1"/>
      <c r="E107" s="59" t="s">
        <v>329</v>
      </c>
      <c r="F107" s="1"/>
      <c r="G107" s="1"/>
      <c r="H107" s="50"/>
      <c r="I107" s="1"/>
      <c r="J107" s="50"/>
      <c r="K107" s="1"/>
      <c r="L107" s="1"/>
      <c r="M107" s="12"/>
      <c r="N107" s="2"/>
      <c r="O107" s="2"/>
      <c r="P107" s="2"/>
      <c r="Q107" s="2"/>
    </row>
    <row r="108" thickBot="1">
      <c r="A108" s="9"/>
      <c r="B108" s="60" t="s">
        <v>82</v>
      </c>
      <c r="C108" s="31"/>
      <c r="D108" s="31"/>
      <c r="E108" s="61" t="s">
        <v>83</v>
      </c>
      <c r="F108" s="31"/>
      <c r="G108" s="31"/>
      <c r="H108" s="62"/>
      <c r="I108" s="31"/>
      <c r="J108" s="62"/>
      <c r="K108" s="31"/>
      <c r="L108" s="31"/>
      <c r="M108" s="12"/>
      <c r="N108" s="2"/>
      <c r="O108" s="2"/>
      <c r="P108" s="2"/>
      <c r="Q108" s="2"/>
    </row>
    <row r="109" thickTop="1">
      <c r="A109" s="9"/>
      <c r="B109" s="51">
        <v>16</v>
      </c>
      <c r="C109" s="52" t="s">
        <v>325</v>
      </c>
      <c r="D109" s="52" t="s">
        <v>88</v>
      </c>
      <c r="E109" s="52" t="s">
        <v>326</v>
      </c>
      <c r="F109" s="52" t="s">
        <v>3</v>
      </c>
      <c r="G109" s="53" t="s">
        <v>171</v>
      </c>
      <c r="H109" s="63">
        <v>233</v>
      </c>
      <c r="I109" s="36">
        <f>ROUND(0,2)</f>
        <v>0</v>
      </c>
      <c r="J109" s="64">
        <f>ROUND(I109*H109,2)</f>
        <v>0</v>
      </c>
      <c r="K109" s="65">
        <v>0.20999999999999999</v>
      </c>
      <c r="L109" s="66">
        <f>IF(ISNUMBER(K109),ROUND(J109*(K109+1),2),0)</f>
        <v>0</v>
      </c>
      <c r="M109" s="12"/>
      <c r="N109" s="2"/>
      <c r="O109" s="2"/>
      <c r="P109" s="2"/>
      <c r="Q109" s="42">
        <f>IF(ISNUMBER(K109),IF(H109&gt;0,IF(I109&gt;0,J109,0),0),0)</f>
        <v>0</v>
      </c>
      <c r="R109" s="27">
        <f>IF(ISNUMBER(K109)=FALSE,J109,0)</f>
        <v>0</v>
      </c>
    </row>
    <row r="110">
      <c r="A110" s="9"/>
      <c r="B110" s="58" t="s">
        <v>76</v>
      </c>
      <c r="C110" s="1"/>
      <c r="D110" s="1"/>
      <c r="E110" s="59" t="s">
        <v>330</v>
      </c>
      <c r="F110" s="1"/>
      <c r="G110" s="1"/>
      <c r="H110" s="50"/>
      <c r="I110" s="1"/>
      <c r="J110" s="50"/>
      <c r="K110" s="1"/>
      <c r="L110" s="1"/>
      <c r="M110" s="12"/>
      <c r="N110" s="2"/>
      <c r="O110" s="2"/>
      <c r="P110" s="2"/>
      <c r="Q110" s="2"/>
    </row>
    <row r="111">
      <c r="A111" s="9"/>
      <c r="B111" s="58" t="s">
        <v>78</v>
      </c>
      <c r="C111" s="1"/>
      <c r="D111" s="1"/>
      <c r="E111" s="59" t="s">
        <v>639</v>
      </c>
      <c r="F111" s="1"/>
      <c r="G111" s="1"/>
      <c r="H111" s="50"/>
      <c r="I111" s="1"/>
      <c r="J111" s="50"/>
      <c r="K111" s="1"/>
      <c r="L111" s="1"/>
      <c r="M111" s="12"/>
      <c r="N111" s="2"/>
      <c r="O111" s="2"/>
      <c r="P111" s="2"/>
      <c r="Q111" s="2"/>
    </row>
    <row r="112">
      <c r="A112" s="9"/>
      <c r="B112" s="58" t="s">
        <v>80</v>
      </c>
      <c r="C112" s="1"/>
      <c r="D112" s="1"/>
      <c r="E112" s="59" t="s">
        <v>329</v>
      </c>
      <c r="F112" s="1"/>
      <c r="G112" s="1"/>
      <c r="H112" s="50"/>
      <c r="I112" s="1"/>
      <c r="J112" s="50"/>
      <c r="K112" s="1"/>
      <c r="L112" s="1"/>
      <c r="M112" s="12"/>
      <c r="N112" s="2"/>
      <c r="O112" s="2"/>
      <c r="P112" s="2"/>
      <c r="Q112" s="2"/>
    </row>
    <row r="113" thickBot="1">
      <c r="A113" s="9"/>
      <c r="B113" s="60" t="s">
        <v>82</v>
      </c>
      <c r="C113" s="31"/>
      <c r="D113" s="31"/>
      <c r="E113" s="61" t="s">
        <v>83</v>
      </c>
      <c r="F113" s="31"/>
      <c r="G113" s="31"/>
      <c r="H113" s="62"/>
      <c r="I113" s="31"/>
      <c r="J113" s="62"/>
      <c r="K113" s="31"/>
      <c r="L113" s="31"/>
      <c r="M113" s="12"/>
      <c r="N113" s="2"/>
      <c r="O113" s="2"/>
      <c r="P113" s="2"/>
      <c r="Q113" s="2"/>
    </row>
    <row r="114" thickTop="1">
      <c r="A114" s="9"/>
      <c r="B114" s="51">
        <v>17</v>
      </c>
      <c r="C114" s="52" t="s">
        <v>325</v>
      </c>
      <c r="D114" s="52" t="s">
        <v>144</v>
      </c>
      <c r="E114" s="52" t="s">
        <v>326</v>
      </c>
      <c r="F114" s="52" t="s">
        <v>3</v>
      </c>
      <c r="G114" s="53" t="s">
        <v>171</v>
      </c>
      <c r="H114" s="63">
        <v>349</v>
      </c>
      <c r="I114" s="36">
        <f>ROUND(0,2)</f>
        <v>0</v>
      </c>
      <c r="J114" s="64">
        <f>ROUND(I114*H114,2)</f>
        <v>0</v>
      </c>
      <c r="K114" s="65">
        <v>0.20999999999999999</v>
      </c>
      <c r="L114" s="66">
        <f>IF(ISNUMBER(K114),ROUND(J114*(K114+1),2),0)</f>
        <v>0</v>
      </c>
      <c r="M114" s="12"/>
      <c r="N114" s="2"/>
      <c r="O114" s="2"/>
      <c r="P114" s="2"/>
      <c r="Q114" s="42">
        <f>IF(ISNUMBER(K114),IF(H114&gt;0,IF(I114&gt;0,J114,0),0),0)</f>
        <v>0</v>
      </c>
      <c r="R114" s="27">
        <f>IF(ISNUMBER(K114)=FALSE,J114,0)</f>
        <v>0</v>
      </c>
    </row>
    <row r="115">
      <c r="A115" s="9"/>
      <c r="B115" s="58" t="s">
        <v>76</v>
      </c>
      <c r="C115" s="1"/>
      <c r="D115" s="1"/>
      <c r="E115" s="59" t="s">
        <v>332</v>
      </c>
      <c r="F115" s="1"/>
      <c r="G115" s="1"/>
      <c r="H115" s="50"/>
      <c r="I115" s="1"/>
      <c r="J115" s="50"/>
      <c r="K115" s="1"/>
      <c r="L115" s="1"/>
      <c r="M115" s="12"/>
      <c r="N115" s="2"/>
      <c r="O115" s="2"/>
      <c r="P115" s="2"/>
      <c r="Q115" s="2"/>
    </row>
    <row r="116">
      <c r="A116" s="9"/>
      <c r="B116" s="58" t="s">
        <v>78</v>
      </c>
      <c r="C116" s="1"/>
      <c r="D116" s="1"/>
      <c r="E116" s="59" t="s">
        <v>640</v>
      </c>
      <c r="F116" s="1"/>
      <c r="G116" s="1"/>
      <c r="H116" s="50"/>
      <c r="I116" s="1"/>
      <c r="J116" s="50"/>
      <c r="K116" s="1"/>
      <c r="L116" s="1"/>
      <c r="M116" s="12"/>
      <c r="N116" s="2"/>
      <c r="O116" s="2"/>
      <c r="P116" s="2"/>
      <c r="Q116" s="2"/>
    </row>
    <row r="117">
      <c r="A117" s="9"/>
      <c r="B117" s="58" t="s">
        <v>80</v>
      </c>
      <c r="C117" s="1"/>
      <c r="D117" s="1"/>
      <c r="E117" s="59" t="s">
        <v>329</v>
      </c>
      <c r="F117" s="1"/>
      <c r="G117" s="1"/>
      <c r="H117" s="50"/>
      <c r="I117" s="1"/>
      <c r="J117" s="50"/>
      <c r="K117" s="1"/>
      <c r="L117" s="1"/>
      <c r="M117" s="12"/>
      <c r="N117" s="2"/>
      <c r="O117" s="2"/>
      <c r="P117" s="2"/>
      <c r="Q117" s="2"/>
    </row>
    <row r="118" thickBot="1">
      <c r="A118" s="9"/>
      <c r="B118" s="60" t="s">
        <v>82</v>
      </c>
      <c r="C118" s="31"/>
      <c r="D118" s="31"/>
      <c r="E118" s="61" t="s">
        <v>83</v>
      </c>
      <c r="F118" s="31"/>
      <c r="G118" s="31"/>
      <c r="H118" s="62"/>
      <c r="I118" s="31"/>
      <c r="J118" s="62"/>
      <c r="K118" s="31"/>
      <c r="L118" s="31"/>
      <c r="M118" s="12"/>
      <c r="N118" s="2"/>
      <c r="O118" s="2"/>
      <c r="P118" s="2"/>
      <c r="Q118" s="2"/>
    </row>
    <row r="119" thickTop="1">
      <c r="A119" s="9"/>
      <c r="B119" s="51">
        <v>18</v>
      </c>
      <c r="C119" s="52" t="s">
        <v>325</v>
      </c>
      <c r="D119" s="52" t="s">
        <v>147</v>
      </c>
      <c r="E119" s="52" t="s">
        <v>326</v>
      </c>
      <c r="F119" s="52" t="s">
        <v>3</v>
      </c>
      <c r="G119" s="53" t="s">
        <v>171</v>
      </c>
      <c r="H119" s="63">
        <v>21.567</v>
      </c>
      <c r="I119" s="36">
        <f>ROUND(0,2)</f>
        <v>0</v>
      </c>
      <c r="J119" s="64">
        <f>ROUND(I119*H119,2)</f>
        <v>0</v>
      </c>
      <c r="K119" s="65">
        <v>0.20999999999999999</v>
      </c>
      <c r="L119" s="66">
        <f>IF(ISNUMBER(K119),ROUND(J119*(K119+1),2),0)</f>
        <v>0</v>
      </c>
      <c r="M119" s="12"/>
      <c r="N119" s="2"/>
      <c r="O119" s="2"/>
      <c r="P119" s="2"/>
      <c r="Q119" s="42">
        <f>IF(ISNUMBER(K119),IF(H119&gt;0,IF(I119&gt;0,J119,0),0),0)</f>
        <v>0</v>
      </c>
      <c r="R119" s="27">
        <f>IF(ISNUMBER(K119)=FALSE,J119,0)</f>
        <v>0</v>
      </c>
    </row>
    <row r="120">
      <c r="A120" s="9"/>
      <c r="B120" s="58" t="s">
        <v>76</v>
      </c>
      <c r="C120" s="1"/>
      <c r="D120" s="1"/>
      <c r="E120" s="59" t="s">
        <v>334</v>
      </c>
      <c r="F120" s="1"/>
      <c r="G120" s="1"/>
      <c r="H120" s="50"/>
      <c r="I120" s="1"/>
      <c r="J120" s="50"/>
      <c r="K120" s="1"/>
      <c r="L120" s="1"/>
      <c r="M120" s="12"/>
      <c r="N120" s="2"/>
      <c r="O120" s="2"/>
      <c r="P120" s="2"/>
      <c r="Q120" s="2"/>
    </row>
    <row r="121">
      <c r="A121" s="9"/>
      <c r="B121" s="58" t="s">
        <v>78</v>
      </c>
      <c r="C121" s="1"/>
      <c r="D121" s="1"/>
      <c r="E121" s="59" t="s">
        <v>641</v>
      </c>
      <c r="F121" s="1"/>
      <c r="G121" s="1"/>
      <c r="H121" s="50"/>
      <c r="I121" s="1"/>
      <c r="J121" s="50"/>
      <c r="K121" s="1"/>
      <c r="L121" s="1"/>
      <c r="M121" s="12"/>
      <c r="N121" s="2"/>
      <c r="O121" s="2"/>
      <c r="P121" s="2"/>
      <c r="Q121" s="2"/>
    </row>
    <row r="122">
      <c r="A122" s="9"/>
      <c r="B122" s="58" t="s">
        <v>80</v>
      </c>
      <c r="C122" s="1"/>
      <c r="D122" s="1"/>
      <c r="E122" s="59" t="s">
        <v>329</v>
      </c>
      <c r="F122" s="1"/>
      <c r="G122" s="1"/>
      <c r="H122" s="50"/>
      <c r="I122" s="1"/>
      <c r="J122" s="50"/>
      <c r="K122" s="1"/>
      <c r="L122" s="1"/>
      <c r="M122" s="12"/>
      <c r="N122" s="2"/>
      <c r="O122" s="2"/>
      <c r="P122" s="2"/>
      <c r="Q122" s="2"/>
    </row>
    <row r="123" thickBot="1">
      <c r="A123" s="9"/>
      <c r="B123" s="60" t="s">
        <v>82</v>
      </c>
      <c r="C123" s="31"/>
      <c r="D123" s="31"/>
      <c r="E123" s="61" t="s">
        <v>83</v>
      </c>
      <c r="F123" s="31"/>
      <c r="G123" s="31"/>
      <c r="H123" s="62"/>
      <c r="I123" s="31"/>
      <c r="J123" s="62"/>
      <c r="K123" s="31"/>
      <c r="L123" s="31"/>
      <c r="M123" s="12"/>
      <c r="N123" s="2"/>
      <c r="O123" s="2"/>
      <c r="P123" s="2"/>
      <c r="Q123" s="2"/>
    </row>
    <row r="124" thickTop="1">
      <c r="A124" s="9"/>
      <c r="B124" s="51">
        <v>19</v>
      </c>
      <c r="C124" s="52" t="s">
        <v>336</v>
      </c>
      <c r="D124" s="52" t="s">
        <v>3</v>
      </c>
      <c r="E124" s="52" t="s">
        <v>337</v>
      </c>
      <c r="F124" s="52" t="s">
        <v>3</v>
      </c>
      <c r="G124" s="53" t="s">
        <v>171</v>
      </c>
      <c r="H124" s="63">
        <v>14</v>
      </c>
      <c r="I124" s="36">
        <f>ROUND(0,2)</f>
        <v>0</v>
      </c>
      <c r="J124" s="64">
        <f>ROUND(I124*H124,2)</f>
        <v>0</v>
      </c>
      <c r="K124" s="65">
        <v>0.20999999999999999</v>
      </c>
      <c r="L124" s="66">
        <f>IF(ISNUMBER(K124),ROUND(J124*(K124+1),2),0)</f>
        <v>0</v>
      </c>
      <c r="M124" s="12"/>
      <c r="N124" s="2"/>
      <c r="O124" s="2"/>
      <c r="P124" s="2"/>
      <c r="Q124" s="42">
        <f>IF(ISNUMBER(K124),IF(H124&gt;0,IF(I124&gt;0,J124,0),0),0)</f>
        <v>0</v>
      </c>
      <c r="R124" s="27">
        <f>IF(ISNUMBER(K124)=FALSE,J124,0)</f>
        <v>0</v>
      </c>
    </row>
    <row r="125">
      <c r="A125" s="9"/>
      <c r="B125" s="58" t="s">
        <v>76</v>
      </c>
      <c r="C125" s="1"/>
      <c r="D125" s="1"/>
      <c r="E125" s="59" t="s">
        <v>338</v>
      </c>
      <c r="F125" s="1"/>
      <c r="G125" s="1"/>
      <c r="H125" s="50"/>
      <c r="I125" s="1"/>
      <c r="J125" s="50"/>
      <c r="K125" s="1"/>
      <c r="L125" s="1"/>
      <c r="M125" s="12"/>
      <c r="N125" s="2"/>
      <c r="O125" s="2"/>
      <c r="P125" s="2"/>
      <c r="Q125" s="2"/>
    </row>
    <row r="126">
      <c r="A126" s="9"/>
      <c r="B126" s="58" t="s">
        <v>78</v>
      </c>
      <c r="C126" s="1"/>
      <c r="D126" s="1"/>
      <c r="E126" s="59" t="s">
        <v>642</v>
      </c>
      <c r="F126" s="1"/>
      <c r="G126" s="1"/>
      <c r="H126" s="50"/>
      <c r="I126" s="1"/>
      <c r="J126" s="50"/>
      <c r="K126" s="1"/>
      <c r="L126" s="1"/>
      <c r="M126" s="12"/>
      <c r="N126" s="2"/>
      <c r="O126" s="2"/>
      <c r="P126" s="2"/>
      <c r="Q126" s="2"/>
    </row>
    <row r="127">
      <c r="A127" s="9"/>
      <c r="B127" s="58" t="s">
        <v>80</v>
      </c>
      <c r="C127" s="1"/>
      <c r="D127" s="1"/>
      <c r="E127" s="59" t="s">
        <v>340</v>
      </c>
      <c r="F127" s="1"/>
      <c r="G127" s="1"/>
      <c r="H127" s="50"/>
      <c r="I127" s="1"/>
      <c r="J127" s="50"/>
      <c r="K127" s="1"/>
      <c r="L127" s="1"/>
      <c r="M127" s="12"/>
      <c r="N127" s="2"/>
      <c r="O127" s="2"/>
      <c r="P127" s="2"/>
      <c r="Q127" s="2"/>
    </row>
    <row r="128" thickBot="1">
      <c r="A128" s="9"/>
      <c r="B128" s="60" t="s">
        <v>82</v>
      </c>
      <c r="C128" s="31"/>
      <c r="D128" s="31"/>
      <c r="E128" s="61" t="s">
        <v>83</v>
      </c>
      <c r="F128" s="31"/>
      <c r="G128" s="31"/>
      <c r="H128" s="62"/>
      <c r="I128" s="31"/>
      <c r="J128" s="62"/>
      <c r="K128" s="31"/>
      <c r="L128" s="31"/>
      <c r="M128" s="12"/>
      <c r="N128" s="2"/>
      <c r="O128" s="2"/>
      <c r="P128" s="2"/>
      <c r="Q128" s="2"/>
    </row>
    <row r="129" thickTop="1">
      <c r="A129" s="9"/>
      <c r="B129" s="51">
        <v>20</v>
      </c>
      <c r="C129" s="52" t="s">
        <v>241</v>
      </c>
      <c r="D129" s="52" t="s">
        <v>144</v>
      </c>
      <c r="E129" s="52" t="s">
        <v>242</v>
      </c>
      <c r="F129" s="52" t="s">
        <v>3</v>
      </c>
      <c r="G129" s="53" t="s">
        <v>171</v>
      </c>
      <c r="H129" s="63">
        <v>10.201000000000001</v>
      </c>
      <c r="I129" s="36">
        <f>ROUND(0,2)</f>
        <v>0</v>
      </c>
      <c r="J129" s="64">
        <f>ROUND(I129*H129,2)</f>
        <v>0</v>
      </c>
      <c r="K129" s="65">
        <v>0.20999999999999999</v>
      </c>
      <c r="L129" s="66">
        <f>IF(ISNUMBER(K129),ROUND(J129*(K129+1),2),0)</f>
        <v>0</v>
      </c>
      <c r="M129" s="12"/>
      <c r="N129" s="2"/>
      <c r="O129" s="2"/>
      <c r="P129" s="2"/>
      <c r="Q129" s="42">
        <f>IF(ISNUMBER(K129),IF(H129&gt;0,IF(I129&gt;0,J129,0),0),0)</f>
        <v>0</v>
      </c>
      <c r="R129" s="27">
        <f>IF(ISNUMBER(K129)=FALSE,J129,0)</f>
        <v>0</v>
      </c>
    </row>
    <row r="130">
      <c r="A130" s="9"/>
      <c r="B130" s="58" t="s">
        <v>76</v>
      </c>
      <c r="C130" s="1"/>
      <c r="D130" s="1"/>
      <c r="E130" s="59" t="s">
        <v>643</v>
      </c>
      <c r="F130" s="1"/>
      <c r="G130" s="1"/>
      <c r="H130" s="50"/>
      <c r="I130" s="1"/>
      <c r="J130" s="50"/>
      <c r="K130" s="1"/>
      <c r="L130" s="1"/>
      <c r="M130" s="12"/>
      <c r="N130" s="2"/>
      <c r="O130" s="2"/>
      <c r="P130" s="2"/>
      <c r="Q130" s="2"/>
    </row>
    <row r="131">
      <c r="A131" s="9"/>
      <c r="B131" s="58" t="s">
        <v>78</v>
      </c>
      <c r="C131" s="1"/>
      <c r="D131" s="1"/>
      <c r="E131" s="59" t="s">
        <v>644</v>
      </c>
      <c r="F131" s="1"/>
      <c r="G131" s="1"/>
      <c r="H131" s="50"/>
      <c r="I131" s="1"/>
      <c r="J131" s="50"/>
      <c r="K131" s="1"/>
      <c r="L131" s="1"/>
      <c r="M131" s="12"/>
      <c r="N131" s="2"/>
      <c r="O131" s="2"/>
      <c r="P131" s="2"/>
      <c r="Q131" s="2"/>
    </row>
    <row r="132">
      <c r="A132" s="9"/>
      <c r="B132" s="58" t="s">
        <v>80</v>
      </c>
      <c r="C132" s="1"/>
      <c r="D132" s="1"/>
      <c r="E132" s="59" t="s">
        <v>245</v>
      </c>
      <c r="F132" s="1"/>
      <c r="G132" s="1"/>
      <c r="H132" s="50"/>
      <c r="I132" s="1"/>
      <c r="J132" s="50"/>
      <c r="K132" s="1"/>
      <c r="L132" s="1"/>
      <c r="M132" s="12"/>
      <c r="N132" s="2"/>
      <c r="O132" s="2"/>
      <c r="P132" s="2"/>
      <c r="Q132" s="2"/>
    </row>
    <row r="133" thickBot="1">
      <c r="A133" s="9"/>
      <c r="B133" s="60" t="s">
        <v>82</v>
      </c>
      <c r="C133" s="31"/>
      <c r="D133" s="31"/>
      <c r="E133" s="61" t="s">
        <v>83</v>
      </c>
      <c r="F133" s="31"/>
      <c r="G133" s="31"/>
      <c r="H133" s="62"/>
      <c r="I133" s="31"/>
      <c r="J133" s="62"/>
      <c r="K133" s="31"/>
      <c r="L133" s="31"/>
      <c r="M133" s="12"/>
      <c r="N133" s="2"/>
      <c r="O133" s="2"/>
      <c r="P133" s="2"/>
      <c r="Q133" s="2"/>
    </row>
    <row r="134" thickTop="1">
      <c r="A134" s="9"/>
      <c r="B134" s="51">
        <v>21</v>
      </c>
      <c r="C134" s="52" t="s">
        <v>346</v>
      </c>
      <c r="D134" s="52" t="s">
        <v>3</v>
      </c>
      <c r="E134" s="52" t="s">
        <v>347</v>
      </c>
      <c r="F134" s="52" t="s">
        <v>3</v>
      </c>
      <c r="G134" s="53" t="s">
        <v>157</v>
      </c>
      <c r="H134" s="63">
        <v>1176.1199999999999</v>
      </c>
      <c r="I134" s="36">
        <f>ROUND(0,2)</f>
        <v>0</v>
      </c>
      <c r="J134" s="64">
        <f>ROUND(I134*H134,2)</f>
        <v>0</v>
      </c>
      <c r="K134" s="65">
        <v>0.20999999999999999</v>
      </c>
      <c r="L134" s="66">
        <f>IF(ISNUMBER(K134),ROUND(J134*(K134+1),2),0)</f>
        <v>0</v>
      </c>
      <c r="M134" s="12"/>
      <c r="N134" s="2"/>
      <c r="O134" s="2"/>
      <c r="P134" s="2"/>
      <c r="Q134" s="42">
        <f>IF(ISNUMBER(K134),IF(H134&gt;0,IF(I134&gt;0,J134,0),0),0)</f>
        <v>0</v>
      </c>
      <c r="R134" s="27">
        <f>IF(ISNUMBER(K134)=FALSE,J134,0)</f>
        <v>0</v>
      </c>
    </row>
    <row r="135">
      <c r="A135" s="9"/>
      <c r="B135" s="58" t="s">
        <v>76</v>
      </c>
      <c r="C135" s="1"/>
      <c r="D135" s="1"/>
      <c r="E135" s="59" t="s">
        <v>3</v>
      </c>
      <c r="F135" s="1"/>
      <c r="G135" s="1"/>
      <c r="H135" s="50"/>
      <c r="I135" s="1"/>
      <c r="J135" s="50"/>
      <c r="K135" s="1"/>
      <c r="L135" s="1"/>
      <c r="M135" s="12"/>
      <c r="N135" s="2"/>
      <c r="O135" s="2"/>
      <c r="P135" s="2"/>
      <c r="Q135" s="2"/>
    </row>
    <row r="136">
      <c r="A136" s="9"/>
      <c r="B136" s="58" t="s">
        <v>78</v>
      </c>
      <c r="C136" s="1"/>
      <c r="D136" s="1"/>
      <c r="E136" s="59" t="s">
        <v>645</v>
      </c>
      <c r="F136" s="1"/>
      <c r="G136" s="1"/>
      <c r="H136" s="50"/>
      <c r="I136" s="1"/>
      <c r="J136" s="50"/>
      <c r="K136" s="1"/>
      <c r="L136" s="1"/>
      <c r="M136" s="12"/>
      <c r="N136" s="2"/>
      <c r="O136" s="2"/>
      <c r="P136" s="2"/>
      <c r="Q136" s="2"/>
    </row>
    <row r="137">
      <c r="A137" s="9"/>
      <c r="B137" s="58" t="s">
        <v>80</v>
      </c>
      <c r="C137" s="1"/>
      <c r="D137" s="1"/>
      <c r="E137" s="59" t="s">
        <v>349</v>
      </c>
      <c r="F137" s="1"/>
      <c r="G137" s="1"/>
      <c r="H137" s="50"/>
      <c r="I137" s="1"/>
      <c r="J137" s="50"/>
      <c r="K137" s="1"/>
      <c r="L137" s="1"/>
      <c r="M137" s="12"/>
      <c r="N137" s="2"/>
      <c r="O137" s="2"/>
      <c r="P137" s="2"/>
      <c r="Q137" s="2"/>
    </row>
    <row r="138" thickBot="1">
      <c r="A138" s="9"/>
      <c r="B138" s="60" t="s">
        <v>82</v>
      </c>
      <c r="C138" s="31"/>
      <c r="D138" s="31"/>
      <c r="E138" s="61" t="s">
        <v>83</v>
      </c>
      <c r="F138" s="31"/>
      <c r="G138" s="31"/>
      <c r="H138" s="62"/>
      <c r="I138" s="31"/>
      <c r="J138" s="62"/>
      <c r="K138" s="31"/>
      <c r="L138" s="31"/>
      <c r="M138" s="12"/>
      <c r="N138" s="2"/>
      <c r="O138" s="2"/>
      <c r="P138" s="2"/>
      <c r="Q138" s="2"/>
    </row>
    <row r="139" thickTop="1" thickBot="1" ht="25" customHeight="1">
      <c r="A139" s="9"/>
      <c r="B139" s="1"/>
      <c r="C139" s="67">
        <v>1</v>
      </c>
      <c r="D139" s="1"/>
      <c r="E139" s="67" t="s">
        <v>134</v>
      </c>
      <c r="F139" s="1"/>
      <c r="G139" s="68" t="s">
        <v>120</v>
      </c>
      <c r="H139" s="69">
        <f>J49+J54+J59+J64+J69+J74+J79+J84+J89+J94+J99+J104+J109+J114+J119+J124+J129+J134</f>
        <v>0</v>
      </c>
      <c r="I139" s="68" t="s">
        <v>121</v>
      </c>
      <c r="J139" s="70">
        <f>(L139-H139)</f>
        <v>0</v>
      </c>
      <c r="K139" s="68" t="s">
        <v>122</v>
      </c>
      <c r="L139" s="71">
        <f>L49+L54+L59+L64+L69+L74+L79+L84+L89+L94+L99+L104+L109+L114+L119+L124+L129+L134</f>
        <v>0</v>
      </c>
      <c r="M139" s="12"/>
      <c r="N139" s="2"/>
      <c r="O139" s="2"/>
      <c r="P139" s="2"/>
      <c r="Q139" s="42">
        <f>0+Q49+Q54+Q59+Q64+Q69+Q74+Q79+Q84+Q89+Q94+Q99+Q104+Q109+Q114+Q119+Q124+Q129+Q134</f>
        <v>0</v>
      </c>
      <c r="R139" s="27">
        <f>0+R49+R54+R59+R64+R69+R74+R79+R84+R89+R94+R99+R104+R109+R114+R119+R124+R129+R134</f>
        <v>0</v>
      </c>
      <c r="S139" s="72">
        <f>Q139*(1+J139)+R139</f>
        <v>0</v>
      </c>
    </row>
    <row r="140" thickTop="1" thickBot="1" ht="25" customHeight="1">
      <c r="A140" s="9"/>
      <c r="B140" s="73"/>
      <c r="C140" s="73"/>
      <c r="D140" s="73"/>
      <c r="E140" s="73"/>
      <c r="F140" s="73"/>
      <c r="G140" s="74" t="s">
        <v>123</v>
      </c>
      <c r="H140" s="75">
        <f>J49+J54+J59+J64+J69+J74+J79+J84+J89+J94+J99+J104+J109+J114+J119+J124+J129+J134</f>
        <v>0</v>
      </c>
      <c r="I140" s="74" t="s">
        <v>124</v>
      </c>
      <c r="J140" s="76">
        <f>0+J139</f>
        <v>0</v>
      </c>
      <c r="K140" s="74" t="s">
        <v>125</v>
      </c>
      <c r="L140" s="77">
        <f>L49+L54+L59+L64+L69+L74+L79+L84+L89+L94+L99+L104+L109+L114+L119+L124+L129+L134</f>
        <v>0</v>
      </c>
      <c r="M140" s="12"/>
      <c r="N140" s="2"/>
      <c r="O140" s="2"/>
      <c r="P140" s="2"/>
      <c r="Q140" s="2"/>
    </row>
    <row r="141" ht="40" customHeight="1">
      <c r="A141" s="9"/>
      <c r="B141" s="78" t="s">
        <v>350</v>
      </c>
      <c r="C141" s="1"/>
      <c r="D141" s="1"/>
      <c r="E141" s="1"/>
      <c r="F141" s="1"/>
      <c r="G141" s="1"/>
      <c r="H141" s="50"/>
      <c r="I141" s="1"/>
      <c r="J141" s="50"/>
      <c r="K141" s="1"/>
      <c r="L141" s="1"/>
      <c r="M141" s="12"/>
      <c r="N141" s="2"/>
      <c r="O141" s="2"/>
      <c r="P141" s="2"/>
      <c r="Q141" s="2"/>
    </row>
    <row r="142">
      <c r="A142" s="9"/>
      <c r="B142" s="51">
        <v>22</v>
      </c>
      <c r="C142" s="52" t="s">
        <v>356</v>
      </c>
      <c r="D142" s="52" t="s">
        <v>3</v>
      </c>
      <c r="E142" s="52" t="s">
        <v>357</v>
      </c>
      <c r="F142" s="52" t="s">
        <v>3</v>
      </c>
      <c r="G142" s="53" t="s">
        <v>171</v>
      </c>
      <c r="H142" s="54">
        <v>167</v>
      </c>
      <c r="I142" s="25">
        <f>ROUND(0,2)</f>
        <v>0</v>
      </c>
      <c r="J142" s="55">
        <f>ROUND(I142*H142,2)</f>
        <v>0</v>
      </c>
      <c r="K142" s="56">
        <v>0.20999999999999999</v>
      </c>
      <c r="L142" s="57">
        <f>IF(ISNUMBER(K142),ROUND(J142*(K142+1),2),0)</f>
        <v>0</v>
      </c>
      <c r="M142" s="12"/>
      <c r="N142" s="2"/>
      <c r="O142" s="2"/>
      <c r="P142" s="2"/>
      <c r="Q142" s="42">
        <f>IF(ISNUMBER(K142),IF(H142&gt;0,IF(I142&gt;0,J142,0),0),0)</f>
        <v>0</v>
      </c>
      <c r="R142" s="27">
        <f>IF(ISNUMBER(K142)=FALSE,J142,0)</f>
        <v>0</v>
      </c>
    </row>
    <row r="143">
      <c r="A143" s="9"/>
      <c r="B143" s="58" t="s">
        <v>76</v>
      </c>
      <c r="C143" s="1"/>
      <c r="D143" s="1"/>
      <c r="E143" s="59" t="s">
        <v>646</v>
      </c>
      <c r="F143" s="1"/>
      <c r="G143" s="1"/>
      <c r="H143" s="50"/>
      <c r="I143" s="1"/>
      <c r="J143" s="50"/>
      <c r="K143" s="1"/>
      <c r="L143" s="1"/>
      <c r="M143" s="12"/>
      <c r="N143" s="2"/>
      <c r="O143" s="2"/>
      <c r="P143" s="2"/>
      <c r="Q143" s="2"/>
    </row>
    <row r="144">
      <c r="A144" s="9"/>
      <c r="B144" s="58" t="s">
        <v>78</v>
      </c>
      <c r="C144" s="1"/>
      <c r="D144" s="1"/>
      <c r="E144" s="59" t="s">
        <v>647</v>
      </c>
      <c r="F144" s="1"/>
      <c r="G144" s="1"/>
      <c r="H144" s="50"/>
      <c r="I144" s="1"/>
      <c r="J144" s="50"/>
      <c r="K144" s="1"/>
      <c r="L144" s="1"/>
      <c r="M144" s="12"/>
      <c r="N144" s="2"/>
      <c r="O144" s="2"/>
      <c r="P144" s="2"/>
      <c r="Q144" s="2"/>
    </row>
    <row r="145">
      <c r="A145" s="9"/>
      <c r="B145" s="58" t="s">
        <v>80</v>
      </c>
      <c r="C145" s="1"/>
      <c r="D145" s="1"/>
      <c r="E145" s="59" t="s">
        <v>360</v>
      </c>
      <c r="F145" s="1"/>
      <c r="G145" s="1"/>
      <c r="H145" s="50"/>
      <c r="I145" s="1"/>
      <c r="J145" s="50"/>
      <c r="K145" s="1"/>
      <c r="L145" s="1"/>
      <c r="M145" s="12"/>
      <c r="N145" s="2"/>
      <c r="O145" s="2"/>
      <c r="P145" s="2"/>
      <c r="Q145" s="2"/>
    </row>
    <row r="146" thickBot="1">
      <c r="A146" s="9"/>
      <c r="B146" s="60" t="s">
        <v>82</v>
      </c>
      <c r="C146" s="31"/>
      <c r="D146" s="31"/>
      <c r="E146" s="61" t="s">
        <v>83</v>
      </c>
      <c r="F146" s="31"/>
      <c r="G146" s="31"/>
      <c r="H146" s="62"/>
      <c r="I146" s="31"/>
      <c r="J146" s="62"/>
      <c r="K146" s="31"/>
      <c r="L146" s="31"/>
      <c r="M146" s="12"/>
      <c r="N146" s="2"/>
      <c r="O146" s="2"/>
      <c r="P146" s="2"/>
      <c r="Q146" s="2"/>
    </row>
    <row r="147" thickTop="1">
      <c r="A147" s="9"/>
      <c r="B147" s="51">
        <v>23</v>
      </c>
      <c r="C147" s="52" t="s">
        <v>361</v>
      </c>
      <c r="D147" s="52" t="s">
        <v>3</v>
      </c>
      <c r="E147" s="52" t="s">
        <v>362</v>
      </c>
      <c r="F147" s="52" t="s">
        <v>3</v>
      </c>
      <c r="G147" s="53" t="s">
        <v>157</v>
      </c>
      <c r="H147" s="63">
        <v>1249.6659999999999</v>
      </c>
      <c r="I147" s="36">
        <f>ROUND(0,2)</f>
        <v>0</v>
      </c>
      <c r="J147" s="64">
        <f>ROUND(I147*H147,2)</f>
        <v>0</v>
      </c>
      <c r="K147" s="65">
        <v>0.20999999999999999</v>
      </c>
      <c r="L147" s="66">
        <f>IF(ISNUMBER(K147),ROUND(J147*(K147+1),2),0)</f>
        <v>0</v>
      </c>
      <c r="M147" s="12"/>
      <c r="N147" s="2"/>
      <c r="O147" s="2"/>
      <c r="P147" s="2"/>
      <c r="Q147" s="42">
        <f>IF(ISNUMBER(K147),IF(H147&gt;0,IF(I147&gt;0,J147,0),0),0)</f>
        <v>0</v>
      </c>
      <c r="R147" s="27">
        <f>IF(ISNUMBER(K147)=FALSE,J147,0)</f>
        <v>0</v>
      </c>
    </row>
    <row r="148">
      <c r="A148" s="9"/>
      <c r="B148" s="58" t="s">
        <v>76</v>
      </c>
      <c r="C148" s="1"/>
      <c r="D148" s="1"/>
      <c r="E148" s="59" t="s">
        <v>363</v>
      </c>
      <c r="F148" s="1"/>
      <c r="G148" s="1"/>
      <c r="H148" s="50"/>
      <c r="I148" s="1"/>
      <c r="J148" s="50"/>
      <c r="K148" s="1"/>
      <c r="L148" s="1"/>
      <c r="M148" s="12"/>
      <c r="N148" s="2"/>
      <c r="O148" s="2"/>
      <c r="P148" s="2"/>
      <c r="Q148" s="2"/>
    </row>
    <row r="149">
      <c r="A149" s="9"/>
      <c r="B149" s="58" t="s">
        <v>78</v>
      </c>
      <c r="C149" s="1"/>
      <c r="D149" s="1"/>
      <c r="E149" s="59" t="s">
        <v>648</v>
      </c>
      <c r="F149" s="1"/>
      <c r="G149" s="1"/>
      <c r="H149" s="50"/>
      <c r="I149" s="1"/>
      <c r="J149" s="50"/>
      <c r="K149" s="1"/>
      <c r="L149" s="1"/>
      <c r="M149" s="12"/>
      <c r="N149" s="2"/>
      <c r="O149" s="2"/>
      <c r="P149" s="2"/>
      <c r="Q149" s="2"/>
    </row>
    <row r="150">
      <c r="A150" s="9"/>
      <c r="B150" s="58" t="s">
        <v>80</v>
      </c>
      <c r="C150" s="1"/>
      <c r="D150" s="1"/>
      <c r="E150" s="59" t="s">
        <v>365</v>
      </c>
      <c r="F150" s="1"/>
      <c r="G150" s="1"/>
      <c r="H150" s="50"/>
      <c r="I150" s="1"/>
      <c r="J150" s="50"/>
      <c r="K150" s="1"/>
      <c r="L150" s="1"/>
      <c r="M150" s="12"/>
      <c r="N150" s="2"/>
      <c r="O150" s="2"/>
      <c r="P150" s="2"/>
      <c r="Q150" s="2"/>
    </row>
    <row r="151" thickBot="1">
      <c r="A151" s="9"/>
      <c r="B151" s="60" t="s">
        <v>82</v>
      </c>
      <c r="C151" s="31"/>
      <c r="D151" s="31"/>
      <c r="E151" s="61" t="s">
        <v>83</v>
      </c>
      <c r="F151" s="31"/>
      <c r="G151" s="31"/>
      <c r="H151" s="62"/>
      <c r="I151" s="31"/>
      <c r="J151" s="62"/>
      <c r="K151" s="31"/>
      <c r="L151" s="31"/>
      <c r="M151" s="12"/>
      <c r="N151" s="2"/>
      <c r="O151" s="2"/>
      <c r="P151" s="2"/>
      <c r="Q151" s="2"/>
    </row>
    <row r="152" thickTop="1">
      <c r="A152" s="9"/>
      <c r="B152" s="51">
        <v>24</v>
      </c>
      <c r="C152" s="52" t="s">
        <v>366</v>
      </c>
      <c r="D152" s="52" t="s">
        <v>3</v>
      </c>
      <c r="E152" s="52" t="s">
        <v>367</v>
      </c>
      <c r="F152" s="52" t="s">
        <v>3</v>
      </c>
      <c r="G152" s="53" t="s">
        <v>157</v>
      </c>
      <c r="H152" s="63">
        <v>880</v>
      </c>
      <c r="I152" s="36">
        <f>ROUND(0,2)</f>
        <v>0</v>
      </c>
      <c r="J152" s="64">
        <f>ROUND(I152*H152,2)</f>
        <v>0</v>
      </c>
      <c r="K152" s="65">
        <v>0.20999999999999999</v>
      </c>
      <c r="L152" s="66">
        <f>IF(ISNUMBER(K152),ROUND(J152*(K152+1),2),0)</f>
        <v>0</v>
      </c>
      <c r="M152" s="12"/>
      <c r="N152" s="2"/>
      <c r="O152" s="2"/>
      <c r="P152" s="2"/>
      <c r="Q152" s="42">
        <f>IF(ISNUMBER(K152),IF(H152&gt;0,IF(I152&gt;0,J152,0),0),0)</f>
        <v>0</v>
      </c>
      <c r="R152" s="27">
        <f>IF(ISNUMBER(K152)=FALSE,J152,0)</f>
        <v>0</v>
      </c>
    </row>
    <row r="153">
      <c r="A153" s="9"/>
      <c r="B153" s="58" t="s">
        <v>76</v>
      </c>
      <c r="C153" s="1"/>
      <c r="D153" s="1"/>
      <c r="E153" s="59" t="s">
        <v>368</v>
      </c>
      <c r="F153" s="1"/>
      <c r="G153" s="1"/>
      <c r="H153" s="50"/>
      <c r="I153" s="1"/>
      <c r="J153" s="50"/>
      <c r="K153" s="1"/>
      <c r="L153" s="1"/>
      <c r="M153" s="12"/>
      <c r="N153" s="2"/>
      <c r="O153" s="2"/>
      <c r="P153" s="2"/>
      <c r="Q153" s="2"/>
    </row>
    <row r="154">
      <c r="A154" s="9"/>
      <c r="B154" s="58" t="s">
        <v>78</v>
      </c>
      <c r="C154" s="1"/>
      <c r="D154" s="1"/>
      <c r="E154" s="59" t="s">
        <v>649</v>
      </c>
      <c r="F154" s="1"/>
      <c r="G154" s="1"/>
      <c r="H154" s="50"/>
      <c r="I154" s="1"/>
      <c r="J154" s="50"/>
      <c r="K154" s="1"/>
      <c r="L154" s="1"/>
      <c r="M154" s="12"/>
      <c r="N154" s="2"/>
      <c r="O154" s="2"/>
      <c r="P154" s="2"/>
      <c r="Q154" s="2"/>
    </row>
    <row r="155">
      <c r="A155" s="9"/>
      <c r="B155" s="58" t="s">
        <v>80</v>
      </c>
      <c r="C155" s="1"/>
      <c r="D155" s="1"/>
      <c r="E155" s="59" t="s">
        <v>365</v>
      </c>
      <c r="F155" s="1"/>
      <c r="G155" s="1"/>
      <c r="H155" s="50"/>
      <c r="I155" s="1"/>
      <c r="J155" s="50"/>
      <c r="K155" s="1"/>
      <c r="L155" s="1"/>
      <c r="M155" s="12"/>
      <c r="N155" s="2"/>
      <c r="O155" s="2"/>
      <c r="P155" s="2"/>
      <c r="Q155" s="2"/>
    </row>
    <row r="156" thickBot="1">
      <c r="A156" s="9"/>
      <c r="B156" s="60" t="s">
        <v>82</v>
      </c>
      <c r="C156" s="31"/>
      <c r="D156" s="31"/>
      <c r="E156" s="61" t="s">
        <v>83</v>
      </c>
      <c r="F156" s="31"/>
      <c r="G156" s="31"/>
      <c r="H156" s="62"/>
      <c r="I156" s="31"/>
      <c r="J156" s="62"/>
      <c r="K156" s="31"/>
      <c r="L156" s="31"/>
      <c r="M156" s="12"/>
      <c r="N156" s="2"/>
      <c r="O156" s="2"/>
      <c r="P156" s="2"/>
      <c r="Q156" s="2"/>
    </row>
    <row r="157" thickTop="1" thickBot="1" ht="25" customHeight="1">
      <c r="A157" s="9"/>
      <c r="B157" s="1"/>
      <c r="C157" s="67">
        <v>2</v>
      </c>
      <c r="D157" s="1"/>
      <c r="E157" s="67" t="s">
        <v>266</v>
      </c>
      <c r="F157" s="1"/>
      <c r="G157" s="68" t="s">
        <v>120</v>
      </c>
      <c r="H157" s="69">
        <f>J142+J147+J152</f>
        <v>0</v>
      </c>
      <c r="I157" s="68" t="s">
        <v>121</v>
      </c>
      <c r="J157" s="70">
        <f>(L157-H157)</f>
        <v>0</v>
      </c>
      <c r="K157" s="68" t="s">
        <v>122</v>
      </c>
      <c r="L157" s="71">
        <f>L142+L147+L152</f>
        <v>0</v>
      </c>
      <c r="M157" s="12"/>
      <c r="N157" s="2"/>
      <c r="O157" s="2"/>
      <c r="P157" s="2"/>
      <c r="Q157" s="42">
        <f>0+Q142+Q147+Q152</f>
        <v>0</v>
      </c>
      <c r="R157" s="27">
        <f>0+R142+R147+R152</f>
        <v>0</v>
      </c>
      <c r="S157" s="72">
        <f>Q157*(1+J157)+R157</f>
        <v>0</v>
      </c>
    </row>
    <row r="158" thickTop="1" thickBot="1" ht="25" customHeight="1">
      <c r="A158" s="9"/>
      <c r="B158" s="73"/>
      <c r="C158" s="73"/>
      <c r="D158" s="73"/>
      <c r="E158" s="73"/>
      <c r="F158" s="73"/>
      <c r="G158" s="74" t="s">
        <v>123</v>
      </c>
      <c r="H158" s="75">
        <f>J142+J147+J152</f>
        <v>0</v>
      </c>
      <c r="I158" s="74" t="s">
        <v>124</v>
      </c>
      <c r="J158" s="76">
        <f>0+J157</f>
        <v>0</v>
      </c>
      <c r="K158" s="74" t="s">
        <v>125</v>
      </c>
      <c r="L158" s="77">
        <f>L142+L147+L152</f>
        <v>0</v>
      </c>
      <c r="M158" s="12"/>
      <c r="N158" s="2"/>
      <c r="O158" s="2"/>
      <c r="P158" s="2"/>
      <c r="Q158" s="2"/>
    </row>
    <row r="159" ht="40" customHeight="1">
      <c r="A159" s="9"/>
      <c r="B159" s="78" t="s">
        <v>370</v>
      </c>
      <c r="C159" s="1"/>
      <c r="D159" s="1"/>
      <c r="E159" s="1"/>
      <c r="F159" s="1"/>
      <c r="G159" s="1"/>
      <c r="H159" s="50"/>
      <c r="I159" s="1"/>
      <c r="J159" s="50"/>
      <c r="K159" s="1"/>
      <c r="L159" s="1"/>
      <c r="M159" s="12"/>
      <c r="N159" s="2"/>
      <c r="O159" s="2"/>
      <c r="P159" s="2"/>
      <c r="Q159" s="2"/>
    </row>
    <row r="160">
      <c r="A160" s="9"/>
      <c r="B160" s="51">
        <v>25</v>
      </c>
      <c r="C160" s="52" t="s">
        <v>567</v>
      </c>
      <c r="D160" s="52" t="s">
        <v>3</v>
      </c>
      <c r="E160" s="52" t="s">
        <v>568</v>
      </c>
      <c r="F160" s="52" t="s">
        <v>3</v>
      </c>
      <c r="G160" s="53" t="s">
        <v>171</v>
      </c>
      <c r="H160" s="54">
        <v>1.8</v>
      </c>
      <c r="I160" s="25">
        <f>ROUND(0,2)</f>
        <v>0</v>
      </c>
      <c r="J160" s="55">
        <f>ROUND(I160*H160,2)</f>
        <v>0</v>
      </c>
      <c r="K160" s="56">
        <v>0.20999999999999999</v>
      </c>
      <c r="L160" s="57">
        <f>IF(ISNUMBER(K160),ROUND(J160*(K160+1),2),0)</f>
        <v>0</v>
      </c>
      <c r="M160" s="12"/>
      <c r="N160" s="2"/>
      <c r="O160" s="2"/>
      <c r="P160" s="2"/>
      <c r="Q160" s="42">
        <f>IF(ISNUMBER(K160),IF(H160&gt;0,IF(I160&gt;0,J160,0),0),0)</f>
        <v>0</v>
      </c>
      <c r="R160" s="27">
        <f>IF(ISNUMBER(K160)=FALSE,J160,0)</f>
        <v>0</v>
      </c>
    </row>
    <row r="161">
      <c r="A161" s="9"/>
      <c r="B161" s="58" t="s">
        <v>76</v>
      </c>
      <c r="C161" s="1"/>
      <c r="D161" s="1"/>
      <c r="E161" s="59" t="s">
        <v>650</v>
      </c>
      <c r="F161" s="1"/>
      <c r="G161" s="1"/>
      <c r="H161" s="50"/>
      <c r="I161" s="1"/>
      <c r="J161" s="50"/>
      <c r="K161" s="1"/>
      <c r="L161" s="1"/>
      <c r="M161" s="12"/>
      <c r="N161" s="2"/>
      <c r="O161" s="2"/>
      <c r="P161" s="2"/>
      <c r="Q161" s="2"/>
    </row>
    <row r="162">
      <c r="A162" s="9"/>
      <c r="B162" s="58" t="s">
        <v>78</v>
      </c>
      <c r="C162" s="1"/>
      <c r="D162" s="1"/>
      <c r="E162" s="59" t="s">
        <v>651</v>
      </c>
      <c r="F162" s="1"/>
      <c r="G162" s="1"/>
      <c r="H162" s="50"/>
      <c r="I162" s="1"/>
      <c r="J162" s="50"/>
      <c r="K162" s="1"/>
      <c r="L162" s="1"/>
      <c r="M162" s="12"/>
      <c r="N162" s="2"/>
      <c r="O162" s="2"/>
      <c r="P162" s="2"/>
      <c r="Q162" s="2"/>
    </row>
    <row r="163">
      <c r="A163" s="9"/>
      <c r="B163" s="58" t="s">
        <v>80</v>
      </c>
      <c r="C163" s="1"/>
      <c r="D163" s="1"/>
      <c r="E163" s="59" t="s">
        <v>652</v>
      </c>
      <c r="F163" s="1"/>
      <c r="G163" s="1"/>
      <c r="H163" s="50"/>
      <c r="I163" s="1"/>
      <c r="J163" s="50"/>
      <c r="K163" s="1"/>
      <c r="L163" s="1"/>
      <c r="M163" s="12"/>
      <c r="N163" s="2"/>
      <c r="O163" s="2"/>
      <c r="P163" s="2"/>
      <c r="Q163" s="2"/>
    </row>
    <row r="164" thickBot="1">
      <c r="A164" s="9"/>
      <c r="B164" s="60" t="s">
        <v>82</v>
      </c>
      <c r="C164" s="31"/>
      <c r="D164" s="31"/>
      <c r="E164" s="61" t="s">
        <v>83</v>
      </c>
      <c r="F164" s="31"/>
      <c r="G164" s="31"/>
      <c r="H164" s="62"/>
      <c r="I164" s="31"/>
      <c r="J164" s="62"/>
      <c r="K164" s="31"/>
      <c r="L164" s="31"/>
      <c r="M164" s="12"/>
      <c r="N164" s="2"/>
      <c r="O164" s="2"/>
      <c r="P164" s="2"/>
      <c r="Q164" s="2"/>
    </row>
    <row r="165" thickTop="1">
      <c r="A165" s="9"/>
      <c r="B165" s="51">
        <v>26</v>
      </c>
      <c r="C165" s="52" t="s">
        <v>371</v>
      </c>
      <c r="D165" s="52" t="s">
        <v>3</v>
      </c>
      <c r="E165" s="52" t="s">
        <v>372</v>
      </c>
      <c r="F165" s="52" t="s">
        <v>3</v>
      </c>
      <c r="G165" s="53" t="s">
        <v>171</v>
      </c>
      <c r="H165" s="63">
        <v>0.98999999999999999</v>
      </c>
      <c r="I165" s="36">
        <f>ROUND(0,2)</f>
        <v>0</v>
      </c>
      <c r="J165" s="64">
        <f>ROUND(I165*H165,2)</f>
        <v>0</v>
      </c>
      <c r="K165" s="65">
        <v>0.20999999999999999</v>
      </c>
      <c r="L165" s="66">
        <f>IF(ISNUMBER(K165),ROUND(J165*(K165+1),2),0)</f>
        <v>0</v>
      </c>
      <c r="M165" s="12"/>
      <c r="N165" s="2"/>
      <c r="O165" s="2"/>
      <c r="P165" s="2"/>
      <c r="Q165" s="42">
        <f>IF(ISNUMBER(K165),IF(H165&gt;0,IF(I165&gt;0,J165,0),0),0)</f>
        <v>0</v>
      </c>
      <c r="R165" s="27">
        <f>IF(ISNUMBER(K165)=FALSE,J165,0)</f>
        <v>0</v>
      </c>
    </row>
    <row r="166">
      <c r="A166" s="9"/>
      <c r="B166" s="58" t="s">
        <v>76</v>
      </c>
      <c r="C166" s="1"/>
      <c r="D166" s="1"/>
      <c r="E166" s="59" t="s">
        <v>373</v>
      </c>
      <c r="F166" s="1"/>
      <c r="G166" s="1"/>
      <c r="H166" s="50"/>
      <c r="I166" s="1"/>
      <c r="J166" s="50"/>
      <c r="K166" s="1"/>
      <c r="L166" s="1"/>
      <c r="M166" s="12"/>
      <c r="N166" s="2"/>
      <c r="O166" s="2"/>
      <c r="P166" s="2"/>
      <c r="Q166" s="2"/>
    </row>
    <row r="167">
      <c r="A167" s="9"/>
      <c r="B167" s="58" t="s">
        <v>78</v>
      </c>
      <c r="C167" s="1"/>
      <c r="D167" s="1"/>
      <c r="E167" s="59" t="s">
        <v>653</v>
      </c>
      <c r="F167" s="1"/>
      <c r="G167" s="1"/>
      <c r="H167" s="50"/>
      <c r="I167" s="1"/>
      <c r="J167" s="50"/>
      <c r="K167" s="1"/>
      <c r="L167" s="1"/>
      <c r="M167" s="12"/>
      <c r="N167" s="2"/>
      <c r="O167" s="2"/>
      <c r="P167" s="2"/>
      <c r="Q167" s="2"/>
    </row>
    <row r="168">
      <c r="A168" s="9"/>
      <c r="B168" s="58" t="s">
        <v>80</v>
      </c>
      <c r="C168" s="1"/>
      <c r="D168" s="1"/>
      <c r="E168" s="59" t="s">
        <v>360</v>
      </c>
      <c r="F168" s="1"/>
      <c r="G168" s="1"/>
      <c r="H168" s="50"/>
      <c r="I168" s="1"/>
      <c r="J168" s="50"/>
      <c r="K168" s="1"/>
      <c r="L168" s="1"/>
      <c r="M168" s="12"/>
      <c r="N168" s="2"/>
      <c r="O168" s="2"/>
      <c r="P168" s="2"/>
      <c r="Q168" s="2"/>
    </row>
    <row r="169" thickBot="1">
      <c r="A169" s="9"/>
      <c r="B169" s="60" t="s">
        <v>82</v>
      </c>
      <c r="C169" s="31"/>
      <c r="D169" s="31"/>
      <c r="E169" s="61" t="s">
        <v>83</v>
      </c>
      <c r="F169" s="31"/>
      <c r="G169" s="31"/>
      <c r="H169" s="62"/>
      <c r="I169" s="31"/>
      <c r="J169" s="62"/>
      <c r="K169" s="31"/>
      <c r="L169" s="31"/>
      <c r="M169" s="12"/>
      <c r="N169" s="2"/>
      <c r="O169" s="2"/>
      <c r="P169" s="2"/>
      <c r="Q169" s="2"/>
    </row>
    <row r="170" thickTop="1">
      <c r="A170" s="9"/>
      <c r="B170" s="51">
        <v>27</v>
      </c>
      <c r="C170" s="52" t="s">
        <v>576</v>
      </c>
      <c r="D170" s="52" t="s">
        <v>3</v>
      </c>
      <c r="E170" s="52" t="s">
        <v>577</v>
      </c>
      <c r="F170" s="52" t="s">
        <v>3</v>
      </c>
      <c r="G170" s="53" t="s">
        <v>171</v>
      </c>
      <c r="H170" s="63">
        <v>2.3999999999999999</v>
      </c>
      <c r="I170" s="36">
        <f>ROUND(0,2)</f>
        <v>0</v>
      </c>
      <c r="J170" s="64">
        <f>ROUND(I170*H170,2)</f>
        <v>0</v>
      </c>
      <c r="K170" s="65">
        <v>0.20999999999999999</v>
      </c>
      <c r="L170" s="66">
        <f>IF(ISNUMBER(K170),ROUND(J170*(K170+1),2),0)</f>
        <v>0</v>
      </c>
      <c r="M170" s="12"/>
      <c r="N170" s="2"/>
      <c r="O170" s="2"/>
      <c r="P170" s="2"/>
      <c r="Q170" s="42">
        <f>IF(ISNUMBER(K170),IF(H170&gt;0,IF(I170&gt;0,J170,0),0),0)</f>
        <v>0</v>
      </c>
      <c r="R170" s="27">
        <f>IF(ISNUMBER(K170)=FALSE,J170,0)</f>
        <v>0</v>
      </c>
    </row>
    <row r="171">
      <c r="A171" s="9"/>
      <c r="B171" s="58" t="s">
        <v>76</v>
      </c>
      <c r="C171" s="1"/>
      <c r="D171" s="1"/>
      <c r="E171" s="59" t="s">
        <v>654</v>
      </c>
      <c r="F171" s="1"/>
      <c r="G171" s="1"/>
      <c r="H171" s="50"/>
      <c r="I171" s="1"/>
      <c r="J171" s="50"/>
      <c r="K171" s="1"/>
      <c r="L171" s="1"/>
      <c r="M171" s="12"/>
      <c r="N171" s="2"/>
      <c r="O171" s="2"/>
      <c r="P171" s="2"/>
      <c r="Q171" s="2"/>
    </row>
    <row r="172">
      <c r="A172" s="9"/>
      <c r="B172" s="58" t="s">
        <v>78</v>
      </c>
      <c r="C172" s="1"/>
      <c r="D172" s="1"/>
      <c r="E172" s="59" t="s">
        <v>655</v>
      </c>
      <c r="F172" s="1"/>
      <c r="G172" s="1"/>
      <c r="H172" s="50"/>
      <c r="I172" s="1"/>
      <c r="J172" s="50"/>
      <c r="K172" s="1"/>
      <c r="L172" s="1"/>
      <c r="M172" s="12"/>
      <c r="N172" s="2"/>
      <c r="O172" s="2"/>
      <c r="P172" s="2"/>
      <c r="Q172" s="2"/>
    </row>
    <row r="173">
      <c r="A173" s="9"/>
      <c r="B173" s="58" t="s">
        <v>80</v>
      </c>
      <c r="C173" s="1"/>
      <c r="D173" s="1"/>
      <c r="E173" s="59" t="s">
        <v>580</v>
      </c>
      <c r="F173" s="1"/>
      <c r="G173" s="1"/>
      <c r="H173" s="50"/>
      <c r="I173" s="1"/>
      <c r="J173" s="50"/>
      <c r="K173" s="1"/>
      <c r="L173" s="1"/>
      <c r="M173" s="12"/>
      <c r="N173" s="2"/>
      <c r="O173" s="2"/>
      <c r="P173" s="2"/>
      <c r="Q173" s="2"/>
    </row>
    <row r="174" thickBot="1">
      <c r="A174" s="9"/>
      <c r="B174" s="60" t="s">
        <v>82</v>
      </c>
      <c r="C174" s="31"/>
      <c r="D174" s="31"/>
      <c r="E174" s="61" t="s">
        <v>83</v>
      </c>
      <c r="F174" s="31"/>
      <c r="G174" s="31"/>
      <c r="H174" s="62"/>
      <c r="I174" s="31"/>
      <c r="J174" s="62"/>
      <c r="K174" s="31"/>
      <c r="L174" s="31"/>
      <c r="M174" s="12"/>
      <c r="N174" s="2"/>
      <c r="O174" s="2"/>
      <c r="P174" s="2"/>
      <c r="Q174" s="2"/>
    </row>
    <row r="175" thickTop="1">
      <c r="A175" s="9"/>
      <c r="B175" s="51">
        <v>28</v>
      </c>
      <c r="C175" s="52" t="s">
        <v>601</v>
      </c>
      <c r="D175" s="52" t="s">
        <v>3</v>
      </c>
      <c r="E175" s="52" t="s">
        <v>602</v>
      </c>
      <c r="F175" s="52" t="s">
        <v>3</v>
      </c>
      <c r="G175" s="53" t="s">
        <v>171</v>
      </c>
      <c r="H175" s="63">
        <v>0.64800000000000002</v>
      </c>
      <c r="I175" s="36">
        <f>ROUND(0,2)</f>
        <v>0</v>
      </c>
      <c r="J175" s="64">
        <f>ROUND(I175*H175,2)</f>
        <v>0</v>
      </c>
      <c r="K175" s="65">
        <v>0.20999999999999999</v>
      </c>
      <c r="L175" s="66">
        <f>IF(ISNUMBER(K175),ROUND(J175*(K175+1),2),0)</f>
        <v>0</v>
      </c>
      <c r="M175" s="12"/>
      <c r="N175" s="2"/>
      <c r="O175" s="2"/>
      <c r="P175" s="2"/>
      <c r="Q175" s="42">
        <f>IF(ISNUMBER(K175),IF(H175&gt;0,IF(I175&gt;0,J175,0),0),0)</f>
        <v>0</v>
      </c>
      <c r="R175" s="27">
        <f>IF(ISNUMBER(K175)=FALSE,J175,0)</f>
        <v>0</v>
      </c>
    </row>
    <row r="176">
      <c r="A176" s="9"/>
      <c r="B176" s="58" t="s">
        <v>76</v>
      </c>
      <c r="C176" s="1"/>
      <c r="D176" s="1"/>
      <c r="E176" s="59" t="s">
        <v>656</v>
      </c>
      <c r="F176" s="1"/>
      <c r="G176" s="1"/>
      <c r="H176" s="50"/>
      <c r="I176" s="1"/>
      <c r="J176" s="50"/>
      <c r="K176" s="1"/>
      <c r="L176" s="1"/>
      <c r="M176" s="12"/>
      <c r="N176" s="2"/>
      <c r="O176" s="2"/>
      <c r="P176" s="2"/>
      <c r="Q176" s="2"/>
    </row>
    <row r="177">
      <c r="A177" s="9"/>
      <c r="B177" s="58" t="s">
        <v>78</v>
      </c>
      <c r="C177" s="1"/>
      <c r="D177" s="1"/>
      <c r="E177" s="59" t="s">
        <v>657</v>
      </c>
      <c r="F177" s="1"/>
      <c r="G177" s="1"/>
      <c r="H177" s="50"/>
      <c r="I177" s="1"/>
      <c r="J177" s="50"/>
      <c r="K177" s="1"/>
      <c r="L177" s="1"/>
      <c r="M177" s="12"/>
      <c r="N177" s="2"/>
      <c r="O177" s="2"/>
      <c r="P177" s="2"/>
      <c r="Q177" s="2"/>
    </row>
    <row r="178">
      <c r="A178" s="9"/>
      <c r="B178" s="58" t="s">
        <v>80</v>
      </c>
      <c r="C178" s="1"/>
      <c r="D178" s="1"/>
      <c r="E178" s="59" t="s">
        <v>605</v>
      </c>
      <c r="F178" s="1"/>
      <c r="G178" s="1"/>
      <c r="H178" s="50"/>
      <c r="I178" s="1"/>
      <c r="J178" s="50"/>
      <c r="K178" s="1"/>
      <c r="L178" s="1"/>
      <c r="M178" s="12"/>
      <c r="N178" s="2"/>
      <c r="O178" s="2"/>
      <c r="P178" s="2"/>
      <c r="Q178" s="2"/>
    </row>
    <row r="179" thickBot="1">
      <c r="A179" s="9"/>
      <c r="B179" s="60" t="s">
        <v>82</v>
      </c>
      <c r="C179" s="31"/>
      <c r="D179" s="31"/>
      <c r="E179" s="61" t="s">
        <v>83</v>
      </c>
      <c r="F179" s="31"/>
      <c r="G179" s="31"/>
      <c r="H179" s="62"/>
      <c r="I179" s="31"/>
      <c r="J179" s="62"/>
      <c r="K179" s="31"/>
      <c r="L179" s="31"/>
      <c r="M179" s="12"/>
      <c r="N179" s="2"/>
      <c r="O179" s="2"/>
      <c r="P179" s="2"/>
      <c r="Q179" s="2"/>
    </row>
    <row r="180" thickTop="1" thickBot="1" ht="25" customHeight="1">
      <c r="A180" s="9"/>
      <c r="B180" s="1"/>
      <c r="C180" s="67">
        <v>4</v>
      </c>
      <c r="D180" s="1"/>
      <c r="E180" s="67" t="s">
        <v>267</v>
      </c>
      <c r="F180" s="1"/>
      <c r="G180" s="68" t="s">
        <v>120</v>
      </c>
      <c r="H180" s="69">
        <f>J160+J165+J170+J175</f>
        <v>0</v>
      </c>
      <c r="I180" s="68" t="s">
        <v>121</v>
      </c>
      <c r="J180" s="70">
        <f>(L180-H180)</f>
        <v>0</v>
      </c>
      <c r="K180" s="68" t="s">
        <v>122</v>
      </c>
      <c r="L180" s="71">
        <f>L160+L165+L170+L175</f>
        <v>0</v>
      </c>
      <c r="M180" s="12"/>
      <c r="N180" s="2"/>
      <c r="O180" s="2"/>
      <c r="P180" s="2"/>
      <c r="Q180" s="42">
        <f>0+Q160+Q165+Q170+Q175</f>
        <v>0</v>
      </c>
      <c r="R180" s="27">
        <f>0+R160+R165+R170+R175</f>
        <v>0</v>
      </c>
      <c r="S180" s="72">
        <f>Q180*(1+J180)+R180</f>
        <v>0</v>
      </c>
    </row>
    <row r="181" thickTop="1" thickBot="1" ht="25" customHeight="1">
      <c r="A181" s="9"/>
      <c r="B181" s="73"/>
      <c r="C181" s="73"/>
      <c r="D181" s="73"/>
      <c r="E181" s="73"/>
      <c r="F181" s="73"/>
      <c r="G181" s="74" t="s">
        <v>123</v>
      </c>
      <c r="H181" s="75">
        <f>J160+J165+J170+J175</f>
        <v>0</v>
      </c>
      <c r="I181" s="74" t="s">
        <v>124</v>
      </c>
      <c r="J181" s="76">
        <f>0+J180</f>
        <v>0</v>
      </c>
      <c r="K181" s="74" t="s">
        <v>125</v>
      </c>
      <c r="L181" s="77">
        <f>L160+L165+L170+L175</f>
        <v>0</v>
      </c>
      <c r="M181" s="12"/>
      <c r="N181" s="2"/>
      <c r="O181" s="2"/>
      <c r="P181" s="2"/>
      <c r="Q181" s="2"/>
    </row>
    <row r="182" ht="40" customHeight="1">
      <c r="A182" s="9"/>
      <c r="B182" s="78" t="s">
        <v>384</v>
      </c>
      <c r="C182" s="1"/>
      <c r="D182" s="1"/>
      <c r="E182" s="1"/>
      <c r="F182" s="1"/>
      <c r="G182" s="1"/>
      <c r="H182" s="50"/>
      <c r="I182" s="1"/>
      <c r="J182" s="50"/>
      <c r="K182" s="1"/>
      <c r="L182" s="1"/>
      <c r="M182" s="12"/>
      <c r="N182" s="2"/>
      <c r="O182" s="2"/>
      <c r="P182" s="2"/>
      <c r="Q182" s="2"/>
    </row>
    <row r="183">
      <c r="A183" s="9"/>
      <c r="B183" s="51">
        <v>29</v>
      </c>
      <c r="C183" s="52" t="s">
        <v>385</v>
      </c>
      <c r="D183" s="52" t="s">
        <v>85</v>
      </c>
      <c r="E183" s="52" t="s">
        <v>386</v>
      </c>
      <c r="F183" s="52" t="s">
        <v>3</v>
      </c>
      <c r="G183" s="53" t="s">
        <v>157</v>
      </c>
      <c r="H183" s="54">
        <v>758.10000000000002</v>
      </c>
      <c r="I183" s="25">
        <f>ROUND(0,2)</f>
        <v>0</v>
      </c>
      <c r="J183" s="55">
        <f>ROUND(I183*H183,2)</f>
        <v>0</v>
      </c>
      <c r="K183" s="56">
        <v>0.20999999999999999</v>
      </c>
      <c r="L183" s="57">
        <f>IF(ISNUMBER(K183),ROUND(J183*(K183+1),2),0)</f>
        <v>0</v>
      </c>
      <c r="M183" s="12"/>
      <c r="N183" s="2"/>
      <c r="O183" s="2"/>
      <c r="P183" s="2"/>
      <c r="Q183" s="42">
        <f>IF(ISNUMBER(K183),IF(H183&gt;0,IF(I183&gt;0,J183,0),0),0)</f>
        <v>0</v>
      </c>
      <c r="R183" s="27">
        <f>IF(ISNUMBER(K183)=FALSE,J183,0)</f>
        <v>0</v>
      </c>
    </row>
    <row r="184">
      <c r="A184" s="9"/>
      <c r="B184" s="58" t="s">
        <v>76</v>
      </c>
      <c r="C184" s="1"/>
      <c r="D184" s="1"/>
      <c r="E184" s="59" t="s">
        <v>658</v>
      </c>
      <c r="F184" s="1"/>
      <c r="G184" s="1"/>
      <c r="H184" s="50"/>
      <c r="I184" s="1"/>
      <c r="J184" s="50"/>
      <c r="K184" s="1"/>
      <c r="L184" s="1"/>
      <c r="M184" s="12"/>
      <c r="N184" s="2"/>
      <c r="O184" s="2"/>
      <c r="P184" s="2"/>
      <c r="Q184" s="2"/>
    </row>
    <row r="185">
      <c r="A185" s="9"/>
      <c r="B185" s="58" t="s">
        <v>78</v>
      </c>
      <c r="C185" s="1"/>
      <c r="D185" s="1"/>
      <c r="E185" s="59" t="s">
        <v>659</v>
      </c>
      <c r="F185" s="1"/>
      <c r="G185" s="1"/>
      <c r="H185" s="50"/>
      <c r="I185" s="1"/>
      <c r="J185" s="50"/>
      <c r="K185" s="1"/>
      <c r="L185" s="1"/>
      <c r="M185" s="12"/>
      <c r="N185" s="2"/>
      <c r="O185" s="2"/>
      <c r="P185" s="2"/>
      <c r="Q185" s="2"/>
    </row>
    <row r="186">
      <c r="A186" s="9"/>
      <c r="B186" s="58" t="s">
        <v>80</v>
      </c>
      <c r="C186" s="1"/>
      <c r="D186" s="1"/>
      <c r="E186" s="59" t="s">
        <v>389</v>
      </c>
      <c r="F186" s="1"/>
      <c r="G186" s="1"/>
      <c r="H186" s="50"/>
      <c r="I186" s="1"/>
      <c r="J186" s="50"/>
      <c r="K186" s="1"/>
      <c r="L186" s="1"/>
      <c r="M186" s="12"/>
      <c r="N186" s="2"/>
      <c r="O186" s="2"/>
      <c r="P186" s="2"/>
      <c r="Q186" s="2"/>
    </row>
    <row r="187" thickBot="1">
      <c r="A187" s="9"/>
      <c r="B187" s="60" t="s">
        <v>82</v>
      </c>
      <c r="C187" s="31"/>
      <c r="D187" s="31"/>
      <c r="E187" s="61" t="s">
        <v>83</v>
      </c>
      <c r="F187" s="31"/>
      <c r="G187" s="31"/>
      <c r="H187" s="62"/>
      <c r="I187" s="31"/>
      <c r="J187" s="62"/>
      <c r="K187" s="31"/>
      <c r="L187" s="31"/>
      <c r="M187" s="12"/>
      <c r="N187" s="2"/>
      <c r="O187" s="2"/>
      <c r="P187" s="2"/>
      <c r="Q187" s="2"/>
    </row>
    <row r="188" thickTop="1">
      <c r="A188" s="9"/>
      <c r="B188" s="51">
        <v>30</v>
      </c>
      <c r="C188" s="52" t="s">
        <v>385</v>
      </c>
      <c r="D188" s="52" t="s">
        <v>88</v>
      </c>
      <c r="E188" s="52" t="s">
        <v>386</v>
      </c>
      <c r="F188" s="52" t="s">
        <v>3</v>
      </c>
      <c r="G188" s="53" t="s">
        <v>157</v>
      </c>
      <c r="H188" s="63">
        <v>779.75999999999999</v>
      </c>
      <c r="I188" s="36">
        <f>ROUND(0,2)</f>
        <v>0</v>
      </c>
      <c r="J188" s="64">
        <f>ROUND(I188*H188,2)</f>
        <v>0</v>
      </c>
      <c r="K188" s="65">
        <v>0.20999999999999999</v>
      </c>
      <c r="L188" s="66">
        <f>IF(ISNUMBER(K188),ROUND(J188*(K188+1),2),0)</f>
        <v>0</v>
      </c>
      <c r="M188" s="12"/>
      <c r="N188" s="2"/>
      <c r="O188" s="2"/>
      <c r="P188" s="2"/>
      <c r="Q188" s="42">
        <f>IF(ISNUMBER(K188),IF(H188&gt;0,IF(I188&gt;0,J188,0),0),0)</f>
        <v>0</v>
      </c>
      <c r="R188" s="27">
        <f>IF(ISNUMBER(K188)=FALSE,J188,0)</f>
        <v>0</v>
      </c>
    </row>
    <row r="189">
      <c r="A189" s="9"/>
      <c r="B189" s="58" t="s">
        <v>76</v>
      </c>
      <c r="C189" s="1"/>
      <c r="D189" s="1"/>
      <c r="E189" s="59" t="s">
        <v>660</v>
      </c>
      <c r="F189" s="1"/>
      <c r="G189" s="1"/>
      <c r="H189" s="50"/>
      <c r="I189" s="1"/>
      <c r="J189" s="50"/>
      <c r="K189" s="1"/>
      <c r="L189" s="1"/>
      <c r="M189" s="12"/>
      <c r="N189" s="2"/>
      <c r="O189" s="2"/>
      <c r="P189" s="2"/>
      <c r="Q189" s="2"/>
    </row>
    <row r="190">
      <c r="A190" s="9"/>
      <c r="B190" s="58" t="s">
        <v>78</v>
      </c>
      <c r="C190" s="1"/>
      <c r="D190" s="1"/>
      <c r="E190" s="59" t="s">
        <v>661</v>
      </c>
      <c r="F190" s="1"/>
      <c r="G190" s="1"/>
      <c r="H190" s="50"/>
      <c r="I190" s="1"/>
      <c r="J190" s="50"/>
      <c r="K190" s="1"/>
      <c r="L190" s="1"/>
      <c r="M190" s="12"/>
      <c r="N190" s="2"/>
      <c r="O190" s="2"/>
      <c r="P190" s="2"/>
      <c r="Q190" s="2"/>
    </row>
    <row r="191">
      <c r="A191" s="9"/>
      <c r="B191" s="58" t="s">
        <v>80</v>
      </c>
      <c r="C191" s="1"/>
      <c r="D191" s="1"/>
      <c r="E191" s="59" t="s">
        <v>389</v>
      </c>
      <c r="F191" s="1"/>
      <c r="G191" s="1"/>
      <c r="H191" s="50"/>
      <c r="I191" s="1"/>
      <c r="J191" s="50"/>
      <c r="K191" s="1"/>
      <c r="L191" s="1"/>
      <c r="M191" s="12"/>
      <c r="N191" s="2"/>
      <c r="O191" s="2"/>
      <c r="P191" s="2"/>
      <c r="Q191" s="2"/>
    </row>
    <row r="192" thickBot="1">
      <c r="A192" s="9"/>
      <c r="B192" s="60" t="s">
        <v>82</v>
      </c>
      <c r="C192" s="31"/>
      <c r="D192" s="31"/>
      <c r="E192" s="61" t="s">
        <v>83</v>
      </c>
      <c r="F192" s="31"/>
      <c r="G192" s="31"/>
      <c r="H192" s="62"/>
      <c r="I192" s="31"/>
      <c r="J192" s="62"/>
      <c r="K192" s="31"/>
      <c r="L192" s="31"/>
      <c r="M192" s="12"/>
      <c r="N192" s="2"/>
      <c r="O192" s="2"/>
      <c r="P192" s="2"/>
      <c r="Q192" s="2"/>
    </row>
    <row r="193" thickTop="1">
      <c r="A193" s="9"/>
      <c r="B193" s="51">
        <v>31</v>
      </c>
      <c r="C193" s="52" t="s">
        <v>390</v>
      </c>
      <c r="D193" s="52" t="s">
        <v>88</v>
      </c>
      <c r="E193" s="52" t="s">
        <v>391</v>
      </c>
      <c r="F193" s="52" t="s">
        <v>3</v>
      </c>
      <c r="G193" s="53" t="s">
        <v>157</v>
      </c>
      <c r="H193" s="63">
        <v>396.36000000000001</v>
      </c>
      <c r="I193" s="36">
        <f>ROUND(0,2)</f>
        <v>0</v>
      </c>
      <c r="J193" s="64">
        <f>ROUND(I193*H193,2)</f>
        <v>0</v>
      </c>
      <c r="K193" s="65">
        <v>0.20999999999999999</v>
      </c>
      <c r="L193" s="66">
        <f>IF(ISNUMBER(K193),ROUND(J193*(K193+1),2),0)</f>
        <v>0</v>
      </c>
      <c r="M193" s="12"/>
      <c r="N193" s="2"/>
      <c r="O193" s="2"/>
      <c r="P193" s="2"/>
      <c r="Q193" s="42">
        <f>IF(ISNUMBER(K193),IF(H193&gt;0,IF(I193&gt;0,J193,0),0),0)</f>
        <v>0</v>
      </c>
      <c r="R193" s="27">
        <f>IF(ISNUMBER(K193)=FALSE,J193,0)</f>
        <v>0</v>
      </c>
    </row>
    <row r="194">
      <c r="A194" s="9"/>
      <c r="B194" s="58" t="s">
        <v>76</v>
      </c>
      <c r="C194" s="1"/>
      <c r="D194" s="1"/>
      <c r="E194" s="59" t="s">
        <v>662</v>
      </c>
      <c r="F194" s="1"/>
      <c r="G194" s="1"/>
      <c r="H194" s="50"/>
      <c r="I194" s="1"/>
      <c r="J194" s="50"/>
      <c r="K194" s="1"/>
      <c r="L194" s="1"/>
      <c r="M194" s="12"/>
      <c r="N194" s="2"/>
      <c r="O194" s="2"/>
      <c r="P194" s="2"/>
      <c r="Q194" s="2"/>
    </row>
    <row r="195">
      <c r="A195" s="9"/>
      <c r="B195" s="58" t="s">
        <v>78</v>
      </c>
      <c r="C195" s="1"/>
      <c r="D195" s="1"/>
      <c r="E195" s="59" t="s">
        <v>663</v>
      </c>
      <c r="F195" s="1"/>
      <c r="G195" s="1"/>
      <c r="H195" s="50"/>
      <c r="I195" s="1"/>
      <c r="J195" s="50"/>
      <c r="K195" s="1"/>
      <c r="L195" s="1"/>
      <c r="M195" s="12"/>
      <c r="N195" s="2"/>
      <c r="O195" s="2"/>
      <c r="P195" s="2"/>
      <c r="Q195" s="2"/>
    </row>
    <row r="196">
      <c r="A196" s="9"/>
      <c r="B196" s="58" t="s">
        <v>80</v>
      </c>
      <c r="C196" s="1"/>
      <c r="D196" s="1"/>
      <c r="E196" s="59" t="s">
        <v>389</v>
      </c>
      <c r="F196" s="1"/>
      <c r="G196" s="1"/>
      <c r="H196" s="50"/>
      <c r="I196" s="1"/>
      <c r="J196" s="50"/>
      <c r="K196" s="1"/>
      <c r="L196" s="1"/>
      <c r="M196" s="12"/>
      <c r="N196" s="2"/>
      <c r="O196" s="2"/>
      <c r="P196" s="2"/>
      <c r="Q196" s="2"/>
    </row>
    <row r="197" thickBot="1">
      <c r="A197" s="9"/>
      <c r="B197" s="60" t="s">
        <v>82</v>
      </c>
      <c r="C197" s="31"/>
      <c r="D197" s="31"/>
      <c r="E197" s="61" t="s">
        <v>83</v>
      </c>
      <c r="F197" s="31"/>
      <c r="G197" s="31"/>
      <c r="H197" s="62"/>
      <c r="I197" s="31"/>
      <c r="J197" s="62"/>
      <c r="K197" s="31"/>
      <c r="L197" s="31"/>
      <c r="M197" s="12"/>
      <c r="N197" s="2"/>
      <c r="O197" s="2"/>
      <c r="P197" s="2"/>
      <c r="Q197" s="2"/>
    </row>
    <row r="198" thickTop="1">
      <c r="A198" s="9"/>
      <c r="B198" s="51">
        <v>32</v>
      </c>
      <c r="C198" s="52" t="s">
        <v>664</v>
      </c>
      <c r="D198" s="52" t="s">
        <v>3</v>
      </c>
      <c r="E198" s="52" t="s">
        <v>665</v>
      </c>
      <c r="F198" s="52" t="s">
        <v>3</v>
      </c>
      <c r="G198" s="53" t="s">
        <v>157</v>
      </c>
      <c r="H198" s="63">
        <v>385.35000000000002</v>
      </c>
      <c r="I198" s="36">
        <f>ROUND(0,2)</f>
        <v>0</v>
      </c>
      <c r="J198" s="64">
        <f>ROUND(I198*H198,2)</f>
        <v>0</v>
      </c>
      <c r="K198" s="65">
        <v>0.20999999999999999</v>
      </c>
      <c r="L198" s="66">
        <f>IF(ISNUMBER(K198),ROUND(J198*(K198+1),2),0)</f>
        <v>0</v>
      </c>
      <c r="M198" s="12"/>
      <c r="N198" s="2"/>
      <c r="O198" s="2"/>
      <c r="P198" s="2"/>
      <c r="Q198" s="42">
        <f>IF(ISNUMBER(K198),IF(H198&gt;0,IF(I198&gt;0,J198,0),0),0)</f>
        <v>0</v>
      </c>
      <c r="R198" s="27">
        <f>IF(ISNUMBER(K198)=FALSE,J198,0)</f>
        <v>0</v>
      </c>
    </row>
    <row r="199">
      <c r="A199" s="9"/>
      <c r="B199" s="58" t="s">
        <v>76</v>
      </c>
      <c r="C199" s="1"/>
      <c r="D199" s="1"/>
      <c r="E199" s="59" t="s">
        <v>666</v>
      </c>
      <c r="F199" s="1"/>
      <c r="G199" s="1"/>
      <c r="H199" s="50"/>
      <c r="I199" s="1"/>
      <c r="J199" s="50"/>
      <c r="K199" s="1"/>
      <c r="L199" s="1"/>
      <c r="M199" s="12"/>
      <c r="N199" s="2"/>
      <c r="O199" s="2"/>
      <c r="P199" s="2"/>
      <c r="Q199" s="2"/>
    </row>
    <row r="200">
      <c r="A200" s="9"/>
      <c r="B200" s="58" t="s">
        <v>78</v>
      </c>
      <c r="C200" s="1"/>
      <c r="D200" s="1"/>
      <c r="E200" s="59" t="s">
        <v>667</v>
      </c>
      <c r="F200" s="1"/>
      <c r="G200" s="1"/>
      <c r="H200" s="50"/>
      <c r="I200" s="1"/>
      <c r="J200" s="50"/>
      <c r="K200" s="1"/>
      <c r="L200" s="1"/>
      <c r="M200" s="12"/>
      <c r="N200" s="2"/>
      <c r="O200" s="2"/>
      <c r="P200" s="2"/>
      <c r="Q200" s="2"/>
    </row>
    <row r="201">
      <c r="A201" s="9"/>
      <c r="B201" s="58" t="s">
        <v>80</v>
      </c>
      <c r="C201" s="1"/>
      <c r="D201" s="1"/>
      <c r="E201" s="59" t="s">
        <v>398</v>
      </c>
      <c r="F201" s="1"/>
      <c r="G201" s="1"/>
      <c r="H201" s="50"/>
      <c r="I201" s="1"/>
      <c r="J201" s="50"/>
      <c r="K201" s="1"/>
      <c r="L201" s="1"/>
      <c r="M201" s="12"/>
      <c r="N201" s="2"/>
      <c r="O201" s="2"/>
      <c r="P201" s="2"/>
      <c r="Q201" s="2"/>
    </row>
    <row r="202" thickBot="1">
      <c r="A202" s="9"/>
      <c r="B202" s="60" t="s">
        <v>82</v>
      </c>
      <c r="C202" s="31"/>
      <c r="D202" s="31"/>
      <c r="E202" s="61" t="s">
        <v>83</v>
      </c>
      <c r="F202" s="31"/>
      <c r="G202" s="31"/>
      <c r="H202" s="62"/>
      <c r="I202" s="31"/>
      <c r="J202" s="62"/>
      <c r="K202" s="31"/>
      <c r="L202" s="31"/>
      <c r="M202" s="12"/>
      <c r="N202" s="2"/>
      <c r="O202" s="2"/>
      <c r="P202" s="2"/>
      <c r="Q202" s="2"/>
    </row>
    <row r="203" thickTop="1">
      <c r="A203" s="9"/>
      <c r="B203" s="51">
        <v>33</v>
      </c>
      <c r="C203" s="52" t="s">
        <v>394</v>
      </c>
      <c r="D203" s="52" t="s">
        <v>3</v>
      </c>
      <c r="E203" s="52" t="s">
        <v>668</v>
      </c>
      <c r="F203" s="52" t="s">
        <v>3</v>
      </c>
      <c r="G203" s="53" t="s">
        <v>171</v>
      </c>
      <c r="H203" s="63">
        <v>44.25</v>
      </c>
      <c r="I203" s="36">
        <f>ROUND(0,2)</f>
        <v>0</v>
      </c>
      <c r="J203" s="64">
        <f>ROUND(I203*H203,2)</f>
        <v>0</v>
      </c>
      <c r="K203" s="65">
        <v>0.20999999999999999</v>
      </c>
      <c r="L203" s="66">
        <f>IF(ISNUMBER(K203),ROUND(J203*(K203+1),2),0)</f>
        <v>0</v>
      </c>
      <c r="M203" s="12"/>
      <c r="N203" s="2"/>
      <c r="O203" s="2"/>
      <c r="P203" s="2"/>
      <c r="Q203" s="42">
        <f>IF(ISNUMBER(K203),IF(H203&gt;0,IF(I203&gt;0,J203,0),0),0)</f>
        <v>0</v>
      </c>
      <c r="R203" s="27">
        <f>IF(ISNUMBER(K203)=FALSE,J203,0)</f>
        <v>0</v>
      </c>
    </row>
    <row r="204">
      <c r="A204" s="9"/>
      <c r="B204" s="58" t="s">
        <v>76</v>
      </c>
      <c r="C204" s="1"/>
      <c r="D204" s="1"/>
      <c r="E204" s="59" t="s">
        <v>669</v>
      </c>
      <c r="F204" s="1"/>
      <c r="G204" s="1"/>
      <c r="H204" s="50"/>
      <c r="I204" s="1"/>
      <c r="J204" s="50"/>
      <c r="K204" s="1"/>
      <c r="L204" s="1"/>
      <c r="M204" s="12"/>
      <c r="N204" s="2"/>
      <c r="O204" s="2"/>
      <c r="P204" s="2"/>
      <c r="Q204" s="2"/>
    </row>
    <row r="205">
      <c r="A205" s="9"/>
      <c r="B205" s="58" t="s">
        <v>78</v>
      </c>
      <c r="C205" s="1"/>
      <c r="D205" s="1"/>
      <c r="E205" s="59" t="s">
        <v>670</v>
      </c>
      <c r="F205" s="1"/>
      <c r="G205" s="1"/>
      <c r="H205" s="50"/>
      <c r="I205" s="1"/>
      <c r="J205" s="50"/>
      <c r="K205" s="1"/>
      <c r="L205" s="1"/>
      <c r="M205" s="12"/>
      <c r="N205" s="2"/>
      <c r="O205" s="2"/>
      <c r="P205" s="2"/>
      <c r="Q205" s="2"/>
    </row>
    <row r="206">
      <c r="A206" s="9"/>
      <c r="B206" s="58" t="s">
        <v>80</v>
      </c>
      <c r="C206" s="1"/>
      <c r="D206" s="1"/>
      <c r="E206" s="59" t="s">
        <v>398</v>
      </c>
      <c r="F206" s="1"/>
      <c r="G206" s="1"/>
      <c r="H206" s="50"/>
      <c r="I206" s="1"/>
      <c r="J206" s="50"/>
      <c r="K206" s="1"/>
      <c r="L206" s="1"/>
      <c r="M206" s="12"/>
      <c r="N206" s="2"/>
      <c r="O206" s="2"/>
      <c r="P206" s="2"/>
      <c r="Q206" s="2"/>
    </row>
    <row r="207" thickBot="1">
      <c r="A207" s="9"/>
      <c r="B207" s="60" t="s">
        <v>82</v>
      </c>
      <c r="C207" s="31"/>
      <c r="D207" s="31"/>
      <c r="E207" s="61" t="s">
        <v>83</v>
      </c>
      <c r="F207" s="31"/>
      <c r="G207" s="31"/>
      <c r="H207" s="62"/>
      <c r="I207" s="31"/>
      <c r="J207" s="62"/>
      <c r="K207" s="31"/>
      <c r="L207" s="31"/>
      <c r="M207" s="12"/>
      <c r="N207" s="2"/>
      <c r="O207" s="2"/>
      <c r="P207" s="2"/>
      <c r="Q207" s="2"/>
    </row>
    <row r="208" thickTop="1">
      <c r="A208" s="9"/>
      <c r="B208" s="51">
        <v>34</v>
      </c>
      <c r="C208" s="52" t="s">
        <v>399</v>
      </c>
      <c r="D208" s="52" t="s">
        <v>3</v>
      </c>
      <c r="E208" s="52" t="s">
        <v>400</v>
      </c>
      <c r="F208" s="52" t="s">
        <v>3</v>
      </c>
      <c r="G208" s="53" t="s">
        <v>157</v>
      </c>
      <c r="H208" s="63">
        <v>758.10000000000002</v>
      </c>
      <c r="I208" s="36">
        <f>ROUND(0,2)</f>
        <v>0</v>
      </c>
      <c r="J208" s="64">
        <f>ROUND(I208*H208,2)</f>
        <v>0</v>
      </c>
      <c r="K208" s="65">
        <v>0.20999999999999999</v>
      </c>
      <c r="L208" s="66">
        <f>IF(ISNUMBER(K208),ROUND(J208*(K208+1),2),0)</f>
        <v>0</v>
      </c>
      <c r="M208" s="12"/>
      <c r="N208" s="2"/>
      <c r="O208" s="2"/>
      <c r="P208" s="2"/>
      <c r="Q208" s="42">
        <f>IF(ISNUMBER(K208),IF(H208&gt;0,IF(I208&gt;0,J208,0),0),0)</f>
        <v>0</v>
      </c>
      <c r="R208" s="27">
        <f>IF(ISNUMBER(K208)=FALSE,J208,0)</f>
        <v>0</v>
      </c>
    </row>
    <row r="209">
      <c r="A209" s="9"/>
      <c r="B209" s="58" t="s">
        <v>76</v>
      </c>
      <c r="C209" s="1"/>
      <c r="D209" s="1"/>
      <c r="E209" s="59" t="s">
        <v>401</v>
      </c>
      <c r="F209" s="1"/>
      <c r="G209" s="1"/>
      <c r="H209" s="50"/>
      <c r="I209" s="1"/>
      <c r="J209" s="50"/>
      <c r="K209" s="1"/>
      <c r="L209" s="1"/>
      <c r="M209" s="12"/>
      <c r="N209" s="2"/>
      <c r="O209" s="2"/>
      <c r="P209" s="2"/>
      <c r="Q209" s="2"/>
    </row>
    <row r="210">
      <c r="A210" s="9"/>
      <c r="B210" s="58" t="s">
        <v>78</v>
      </c>
      <c r="C210" s="1"/>
      <c r="D210" s="1"/>
      <c r="E210" s="59" t="s">
        <v>659</v>
      </c>
      <c r="F210" s="1"/>
      <c r="G210" s="1"/>
      <c r="H210" s="50"/>
      <c r="I210" s="1"/>
      <c r="J210" s="50"/>
      <c r="K210" s="1"/>
      <c r="L210" s="1"/>
      <c r="M210" s="12"/>
      <c r="N210" s="2"/>
      <c r="O210" s="2"/>
      <c r="P210" s="2"/>
      <c r="Q210" s="2"/>
    </row>
    <row r="211">
      <c r="A211" s="9"/>
      <c r="B211" s="58" t="s">
        <v>80</v>
      </c>
      <c r="C211" s="1"/>
      <c r="D211" s="1"/>
      <c r="E211" s="59" t="s">
        <v>402</v>
      </c>
      <c r="F211" s="1"/>
      <c r="G211" s="1"/>
      <c r="H211" s="50"/>
      <c r="I211" s="1"/>
      <c r="J211" s="50"/>
      <c r="K211" s="1"/>
      <c r="L211" s="1"/>
      <c r="M211" s="12"/>
      <c r="N211" s="2"/>
      <c r="O211" s="2"/>
      <c r="P211" s="2"/>
      <c r="Q211" s="2"/>
    </row>
    <row r="212" thickBot="1">
      <c r="A212" s="9"/>
      <c r="B212" s="60" t="s">
        <v>82</v>
      </c>
      <c r="C212" s="31"/>
      <c r="D212" s="31"/>
      <c r="E212" s="61" t="s">
        <v>83</v>
      </c>
      <c r="F212" s="31"/>
      <c r="G212" s="31"/>
      <c r="H212" s="62"/>
      <c r="I212" s="31"/>
      <c r="J212" s="62"/>
      <c r="K212" s="31"/>
      <c r="L212" s="31"/>
      <c r="M212" s="12"/>
      <c r="N212" s="2"/>
      <c r="O212" s="2"/>
      <c r="P212" s="2"/>
      <c r="Q212" s="2"/>
    </row>
    <row r="213" thickTop="1">
      <c r="A213" s="9"/>
      <c r="B213" s="51">
        <v>35</v>
      </c>
      <c r="C213" s="52" t="s">
        <v>403</v>
      </c>
      <c r="D213" s="52" t="s">
        <v>3</v>
      </c>
      <c r="E213" s="52" t="s">
        <v>404</v>
      </c>
      <c r="F213" s="52" t="s">
        <v>3</v>
      </c>
      <c r="G213" s="53" t="s">
        <v>157</v>
      </c>
      <c r="H213" s="63">
        <v>736.44000000000005</v>
      </c>
      <c r="I213" s="36">
        <f>ROUND(0,2)</f>
        <v>0</v>
      </c>
      <c r="J213" s="64">
        <f>ROUND(I213*H213,2)</f>
        <v>0</v>
      </c>
      <c r="K213" s="65">
        <v>0.20999999999999999</v>
      </c>
      <c r="L213" s="66">
        <f>IF(ISNUMBER(K213),ROUND(J213*(K213+1),2),0)</f>
        <v>0</v>
      </c>
      <c r="M213" s="12"/>
      <c r="N213" s="2"/>
      <c r="O213" s="2"/>
      <c r="P213" s="2"/>
      <c r="Q213" s="42">
        <f>IF(ISNUMBER(K213),IF(H213&gt;0,IF(I213&gt;0,J213,0),0),0)</f>
        <v>0</v>
      </c>
      <c r="R213" s="27">
        <f>IF(ISNUMBER(K213)=FALSE,J213,0)</f>
        <v>0</v>
      </c>
    </row>
    <row r="214">
      <c r="A214" s="9"/>
      <c r="B214" s="58" t="s">
        <v>76</v>
      </c>
      <c r="C214" s="1"/>
      <c r="D214" s="1"/>
      <c r="E214" s="59" t="s">
        <v>671</v>
      </c>
      <c r="F214" s="1"/>
      <c r="G214" s="1"/>
      <c r="H214" s="50"/>
      <c r="I214" s="1"/>
      <c r="J214" s="50"/>
      <c r="K214" s="1"/>
      <c r="L214" s="1"/>
      <c r="M214" s="12"/>
      <c r="N214" s="2"/>
      <c r="O214" s="2"/>
      <c r="P214" s="2"/>
      <c r="Q214" s="2"/>
    </row>
    <row r="215">
      <c r="A215" s="9"/>
      <c r="B215" s="58" t="s">
        <v>78</v>
      </c>
      <c r="C215" s="1"/>
      <c r="D215" s="1"/>
      <c r="E215" s="59" t="s">
        <v>672</v>
      </c>
      <c r="F215" s="1"/>
      <c r="G215" s="1"/>
      <c r="H215" s="50"/>
      <c r="I215" s="1"/>
      <c r="J215" s="50"/>
      <c r="K215" s="1"/>
      <c r="L215" s="1"/>
      <c r="M215" s="12"/>
      <c r="N215" s="2"/>
      <c r="O215" s="2"/>
      <c r="P215" s="2"/>
      <c r="Q215" s="2"/>
    </row>
    <row r="216">
      <c r="A216" s="9"/>
      <c r="B216" s="58" t="s">
        <v>80</v>
      </c>
      <c r="C216" s="1"/>
      <c r="D216" s="1"/>
      <c r="E216" s="59" t="s">
        <v>402</v>
      </c>
      <c r="F216" s="1"/>
      <c r="G216" s="1"/>
      <c r="H216" s="50"/>
      <c r="I216" s="1"/>
      <c r="J216" s="50"/>
      <c r="K216" s="1"/>
      <c r="L216" s="1"/>
      <c r="M216" s="12"/>
      <c r="N216" s="2"/>
      <c r="O216" s="2"/>
      <c r="P216" s="2"/>
      <c r="Q216" s="2"/>
    </row>
    <row r="217" thickBot="1">
      <c r="A217" s="9"/>
      <c r="B217" s="60" t="s">
        <v>82</v>
      </c>
      <c r="C217" s="31"/>
      <c r="D217" s="31"/>
      <c r="E217" s="61" t="s">
        <v>83</v>
      </c>
      <c r="F217" s="31"/>
      <c r="G217" s="31"/>
      <c r="H217" s="62"/>
      <c r="I217" s="31"/>
      <c r="J217" s="62"/>
      <c r="K217" s="31"/>
      <c r="L217" s="31"/>
      <c r="M217" s="12"/>
      <c r="N217" s="2"/>
      <c r="O217" s="2"/>
      <c r="P217" s="2"/>
      <c r="Q217" s="2"/>
    </row>
    <row r="218" thickTop="1">
      <c r="A218" s="9"/>
      <c r="B218" s="51">
        <v>36</v>
      </c>
      <c r="C218" s="52" t="s">
        <v>673</v>
      </c>
      <c r="D218" s="52" t="s">
        <v>3</v>
      </c>
      <c r="E218" s="52" t="s">
        <v>674</v>
      </c>
      <c r="F218" s="52" t="s">
        <v>3</v>
      </c>
      <c r="G218" s="53" t="s">
        <v>157</v>
      </c>
      <c r="H218" s="63">
        <v>367</v>
      </c>
      <c r="I218" s="36">
        <f>ROUND(0,2)</f>
        <v>0</v>
      </c>
      <c r="J218" s="64">
        <f>ROUND(I218*H218,2)</f>
        <v>0</v>
      </c>
      <c r="K218" s="65">
        <v>0.20999999999999999</v>
      </c>
      <c r="L218" s="66">
        <f>IF(ISNUMBER(K218),ROUND(J218*(K218+1),2),0)</f>
        <v>0</v>
      </c>
      <c r="M218" s="12"/>
      <c r="N218" s="2"/>
      <c r="O218" s="2"/>
      <c r="P218" s="2"/>
      <c r="Q218" s="42">
        <f>IF(ISNUMBER(K218),IF(H218&gt;0,IF(I218&gt;0,J218,0),0),0)</f>
        <v>0</v>
      </c>
      <c r="R218" s="27">
        <f>IF(ISNUMBER(K218)=FALSE,J218,0)</f>
        <v>0</v>
      </c>
    </row>
    <row r="219">
      <c r="A219" s="9"/>
      <c r="B219" s="58" t="s">
        <v>76</v>
      </c>
      <c r="C219" s="1"/>
      <c r="D219" s="1"/>
      <c r="E219" s="59" t="s">
        <v>675</v>
      </c>
      <c r="F219" s="1"/>
      <c r="G219" s="1"/>
      <c r="H219" s="50"/>
      <c r="I219" s="1"/>
      <c r="J219" s="50"/>
      <c r="K219" s="1"/>
      <c r="L219" s="1"/>
      <c r="M219" s="12"/>
      <c r="N219" s="2"/>
      <c r="O219" s="2"/>
      <c r="P219" s="2"/>
      <c r="Q219" s="2"/>
    </row>
    <row r="220">
      <c r="A220" s="9"/>
      <c r="B220" s="58" t="s">
        <v>78</v>
      </c>
      <c r="C220" s="1"/>
      <c r="D220" s="1"/>
      <c r="E220" s="59" t="s">
        <v>676</v>
      </c>
      <c r="F220" s="1"/>
      <c r="G220" s="1"/>
      <c r="H220" s="50"/>
      <c r="I220" s="1"/>
      <c r="J220" s="50"/>
      <c r="K220" s="1"/>
      <c r="L220" s="1"/>
      <c r="M220" s="12"/>
      <c r="N220" s="2"/>
      <c r="O220" s="2"/>
      <c r="P220" s="2"/>
      <c r="Q220" s="2"/>
    </row>
    <row r="221">
      <c r="A221" s="9"/>
      <c r="B221" s="58" t="s">
        <v>80</v>
      </c>
      <c r="C221" s="1"/>
      <c r="D221" s="1"/>
      <c r="E221" s="59" t="s">
        <v>677</v>
      </c>
      <c r="F221" s="1"/>
      <c r="G221" s="1"/>
      <c r="H221" s="50"/>
      <c r="I221" s="1"/>
      <c r="J221" s="50"/>
      <c r="K221" s="1"/>
      <c r="L221" s="1"/>
      <c r="M221" s="12"/>
      <c r="N221" s="2"/>
      <c r="O221" s="2"/>
      <c r="P221" s="2"/>
      <c r="Q221" s="2"/>
    </row>
    <row r="222" thickBot="1">
      <c r="A222" s="9"/>
      <c r="B222" s="60" t="s">
        <v>82</v>
      </c>
      <c r="C222" s="31"/>
      <c r="D222" s="31"/>
      <c r="E222" s="61" t="s">
        <v>83</v>
      </c>
      <c r="F222" s="31"/>
      <c r="G222" s="31"/>
      <c r="H222" s="62"/>
      <c r="I222" s="31"/>
      <c r="J222" s="62"/>
      <c r="K222" s="31"/>
      <c r="L222" s="31"/>
      <c r="M222" s="12"/>
      <c r="N222" s="2"/>
      <c r="O222" s="2"/>
      <c r="P222" s="2"/>
      <c r="Q222" s="2"/>
    </row>
    <row r="223" thickTop="1">
      <c r="A223" s="9"/>
      <c r="B223" s="51">
        <v>37</v>
      </c>
      <c r="C223" s="52" t="s">
        <v>678</v>
      </c>
      <c r="D223" s="52" t="s">
        <v>3</v>
      </c>
      <c r="E223" s="52" t="s">
        <v>679</v>
      </c>
      <c r="F223" s="52" t="s">
        <v>3</v>
      </c>
      <c r="G223" s="53" t="s">
        <v>157</v>
      </c>
      <c r="H223" s="63">
        <v>736.44000000000005</v>
      </c>
      <c r="I223" s="36">
        <f>ROUND(0,2)</f>
        <v>0</v>
      </c>
      <c r="J223" s="64">
        <f>ROUND(I223*H223,2)</f>
        <v>0</v>
      </c>
      <c r="K223" s="65">
        <v>0.20999999999999999</v>
      </c>
      <c r="L223" s="66">
        <f>IF(ISNUMBER(K223),ROUND(J223*(K223+1),2),0)</f>
        <v>0</v>
      </c>
      <c r="M223" s="12"/>
      <c r="N223" s="2"/>
      <c r="O223" s="2"/>
      <c r="P223" s="2"/>
      <c r="Q223" s="42">
        <f>IF(ISNUMBER(K223),IF(H223&gt;0,IF(I223&gt;0,J223,0),0),0)</f>
        <v>0</v>
      </c>
      <c r="R223" s="27">
        <f>IF(ISNUMBER(K223)=FALSE,J223,0)</f>
        <v>0</v>
      </c>
    </row>
    <row r="224">
      <c r="A224" s="9"/>
      <c r="B224" s="58" t="s">
        <v>76</v>
      </c>
      <c r="C224" s="1"/>
      <c r="D224" s="1"/>
      <c r="E224" s="59" t="s">
        <v>680</v>
      </c>
      <c r="F224" s="1"/>
      <c r="G224" s="1"/>
      <c r="H224" s="50"/>
      <c r="I224" s="1"/>
      <c r="J224" s="50"/>
      <c r="K224" s="1"/>
      <c r="L224" s="1"/>
      <c r="M224" s="12"/>
      <c r="N224" s="2"/>
      <c r="O224" s="2"/>
      <c r="P224" s="2"/>
      <c r="Q224" s="2"/>
    </row>
    <row r="225">
      <c r="A225" s="9"/>
      <c r="B225" s="58" t="s">
        <v>78</v>
      </c>
      <c r="C225" s="1"/>
      <c r="D225" s="1"/>
      <c r="E225" s="59" t="s">
        <v>672</v>
      </c>
      <c r="F225" s="1"/>
      <c r="G225" s="1"/>
      <c r="H225" s="50"/>
      <c r="I225" s="1"/>
      <c r="J225" s="50"/>
      <c r="K225" s="1"/>
      <c r="L225" s="1"/>
      <c r="M225" s="12"/>
      <c r="N225" s="2"/>
      <c r="O225" s="2"/>
      <c r="P225" s="2"/>
      <c r="Q225" s="2"/>
    </row>
    <row r="226">
      <c r="A226" s="9"/>
      <c r="B226" s="58" t="s">
        <v>80</v>
      </c>
      <c r="C226" s="1"/>
      <c r="D226" s="1"/>
      <c r="E226" s="59" t="s">
        <v>411</v>
      </c>
      <c r="F226" s="1"/>
      <c r="G226" s="1"/>
      <c r="H226" s="50"/>
      <c r="I226" s="1"/>
      <c r="J226" s="50"/>
      <c r="K226" s="1"/>
      <c r="L226" s="1"/>
      <c r="M226" s="12"/>
      <c r="N226" s="2"/>
      <c r="O226" s="2"/>
      <c r="P226" s="2"/>
      <c r="Q226" s="2"/>
    </row>
    <row r="227" thickBot="1">
      <c r="A227" s="9"/>
      <c r="B227" s="60" t="s">
        <v>82</v>
      </c>
      <c r="C227" s="31"/>
      <c r="D227" s="31"/>
      <c r="E227" s="61" t="s">
        <v>83</v>
      </c>
      <c r="F227" s="31"/>
      <c r="G227" s="31"/>
      <c r="H227" s="62"/>
      <c r="I227" s="31"/>
      <c r="J227" s="62"/>
      <c r="K227" s="31"/>
      <c r="L227" s="31"/>
      <c r="M227" s="12"/>
      <c r="N227" s="2"/>
      <c r="O227" s="2"/>
      <c r="P227" s="2"/>
      <c r="Q227" s="2"/>
    </row>
    <row r="228" thickTop="1">
      <c r="A228" s="9"/>
      <c r="B228" s="51">
        <v>38</v>
      </c>
      <c r="C228" s="52" t="s">
        <v>681</v>
      </c>
      <c r="D228" s="52" t="s">
        <v>3</v>
      </c>
      <c r="E228" s="52" t="s">
        <v>682</v>
      </c>
      <c r="F228" s="52" t="s">
        <v>3</v>
      </c>
      <c r="G228" s="53" t="s">
        <v>157</v>
      </c>
      <c r="H228" s="63">
        <v>736.44000000000005</v>
      </c>
      <c r="I228" s="36">
        <f>ROUND(0,2)</f>
        <v>0</v>
      </c>
      <c r="J228" s="64">
        <f>ROUND(I228*H228,2)</f>
        <v>0</v>
      </c>
      <c r="K228" s="65">
        <v>0.20999999999999999</v>
      </c>
      <c r="L228" s="66">
        <f>IF(ISNUMBER(K228),ROUND(J228*(K228+1),2),0)</f>
        <v>0</v>
      </c>
      <c r="M228" s="12"/>
      <c r="N228" s="2"/>
      <c r="O228" s="2"/>
      <c r="P228" s="2"/>
      <c r="Q228" s="42">
        <f>IF(ISNUMBER(K228),IF(H228&gt;0,IF(I228&gt;0,J228,0),0),0)</f>
        <v>0</v>
      </c>
      <c r="R228" s="27">
        <f>IF(ISNUMBER(K228)=FALSE,J228,0)</f>
        <v>0</v>
      </c>
    </row>
    <row r="229">
      <c r="A229" s="9"/>
      <c r="B229" s="58" t="s">
        <v>76</v>
      </c>
      <c r="C229" s="1"/>
      <c r="D229" s="1"/>
      <c r="E229" s="59" t="s">
        <v>683</v>
      </c>
      <c r="F229" s="1"/>
      <c r="G229" s="1"/>
      <c r="H229" s="50"/>
      <c r="I229" s="1"/>
      <c r="J229" s="50"/>
      <c r="K229" s="1"/>
      <c r="L229" s="1"/>
      <c r="M229" s="12"/>
      <c r="N229" s="2"/>
      <c r="O229" s="2"/>
      <c r="P229" s="2"/>
      <c r="Q229" s="2"/>
    </row>
    <row r="230">
      <c r="A230" s="9"/>
      <c r="B230" s="58" t="s">
        <v>78</v>
      </c>
      <c r="C230" s="1"/>
      <c r="D230" s="1"/>
      <c r="E230" s="59" t="s">
        <v>672</v>
      </c>
      <c r="F230" s="1"/>
      <c r="G230" s="1"/>
      <c r="H230" s="50"/>
      <c r="I230" s="1"/>
      <c r="J230" s="50"/>
      <c r="K230" s="1"/>
      <c r="L230" s="1"/>
      <c r="M230" s="12"/>
      <c r="N230" s="2"/>
      <c r="O230" s="2"/>
      <c r="P230" s="2"/>
      <c r="Q230" s="2"/>
    </row>
    <row r="231">
      <c r="A231" s="9"/>
      <c r="B231" s="58" t="s">
        <v>80</v>
      </c>
      <c r="C231" s="1"/>
      <c r="D231" s="1"/>
      <c r="E231" s="59" t="s">
        <v>411</v>
      </c>
      <c r="F231" s="1"/>
      <c r="G231" s="1"/>
      <c r="H231" s="50"/>
      <c r="I231" s="1"/>
      <c r="J231" s="50"/>
      <c r="K231" s="1"/>
      <c r="L231" s="1"/>
      <c r="M231" s="12"/>
      <c r="N231" s="2"/>
      <c r="O231" s="2"/>
      <c r="P231" s="2"/>
      <c r="Q231" s="2"/>
    </row>
    <row r="232" thickBot="1">
      <c r="A232" s="9"/>
      <c r="B232" s="60" t="s">
        <v>82</v>
      </c>
      <c r="C232" s="31"/>
      <c r="D232" s="31"/>
      <c r="E232" s="61" t="s">
        <v>83</v>
      </c>
      <c r="F232" s="31"/>
      <c r="G232" s="31"/>
      <c r="H232" s="62"/>
      <c r="I232" s="31"/>
      <c r="J232" s="62"/>
      <c r="K232" s="31"/>
      <c r="L232" s="31"/>
      <c r="M232" s="12"/>
      <c r="N232" s="2"/>
      <c r="O232" s="2"/>
      <c r="P232" s="2"/>
      <c r="Q232" s="2"/>
    </row>
    <row r="233" thickTop="1" thickBot="1" ht="25" customHeight="1">
      <c r="A233" s="9"/>
      <c r="B233" s="1"/>
      <c r="C233" s="67">
        <v>5</v>
      </c>
      <c r="D233" s="1"/>
      <c r="E233" s="67" t="s">
        <v>268</v>
      </c>
      <c r="F233" s="1"/>
      <c r="G233" s="68" t="s">
        <v>120</v>
      </c>
      <c r="H233" s="69">
        <f>J183+J188+J193+J198+J203+J208+J213+J218+J223+J228</f>
        <v>0</v>
      </c>
      <c r="I233" s="68" t="s">
        <v>121</v>
      </c>
      <c r="J233" s="70">
        <f>(L233-H233)</f>
        <v>0</v>
      </c>
      <c r="K233" s="68" t="s">
        <v>122</v>
      </c>
      <c r="L233" s="71">
        <f>L183+L188+L193+L198+L203+L208+L213+L218+L223+L228</f>
        <v>0</v>
      </c>
      <c r="M233" s="12"/>
      <c r="N233" s="2"/>
      <c r="O233" s="2"/>
      <c r="P233" s="2"/>
      <c r="Q233" s="42">
        <f>0+Q183+Q188+Q193+Q198+Q203+Q208+Q213+Q218+Q223+Q228</f>
        <v>0</v>
      </c>
      <c r="R233" s="27">
        <f>0+R183+R188+R193+R198+R203+R208+R213+R218+R223+R228</f>
        <v>0</v>
      </c>
      <c r="S233" s="72">
        <f>Q233*(1+J233)+R233</f>
        <v>0</v>
      </c>
    </row>
    <row r="234" thickTop="1" thickBot="1" ht="25" customHeight="1">
      <c r="A234" s="9"/>
      <c r="B234" s="73"/>
      <c r="C234" s="73"/>
      <c r="D234" s="73"/>
      <c r="E234" s="73"/>
      <c r="F234" s="73"/>
      <c r="G234" s="74" t="s">
        <v>123</v>
      </c>
      <c r="H234" s="75">
        <f>J183+J188+J193+J198+J203+J208+J213+J218+J223+J228</f>
        <v>0</v>
      </c>
      <c r="I234" s="74" t="s">
        <v>124</v>
      </c>
      <c r="J234" s="76">
        <f>0+J233</f>
        <v>0</v>
      </c>
      <c r="K234" s="74" t="s">
        <v>125</v>
      </c>
      <c r="L234" s="77">
        <f>L183+L188+L193+L198+L203+L208+L213+L218+L223+L228</f>
        <v>0</v>
      </c>
      <c r="M234" s="12"/>
      <c r="N234" s="2"/>
      <c r="O234" s="2"/>
      <c r="P234" s="2"/>
      <c r="Q234" s="2"/>
    </row>
    <row r="235" ht="40" customHeight="1">
      <c r="A235" s="9"/>
      <c r="B235" s="78" t="s">
        <v>246</v>
      </c>
      <c r="C235" s="1"/>
      <c r="D235" s="1"/>
      <c r="E235" s="1"/>
      <c r="F235" s="1"/>
      <c r="G235" s="1"/>
      <c r="H235" s="50"/>
      <c r="I235" s="1"/>
      <c r="J235" s="50"/>
      <c r="K235" s="1"/>
      <c r="L235" s="1"/>
      <c r="M235" s="12"/>
      <c r="N235" s="2"/>
      <c r="O235" s="2"/>
      <c r="P235" s="2"/>
      <c r="Q235" s="2"/>
    </row>
    <row r="236">
      <c r="A236" s="9"/>
      <c r="B236" s="51">
        <v>39</v>
      </c>
      <c r="C236" s="52" t="s">
        <v>684</v>
      </c>
      <c r="D236" s="52" t="s">
        <v>3</v>
      </c>
      <c r="E236" s="52" t="s">
        <v>685</v>
      </c>
      <c r="F236" s="52" t="s">
        <v>3</v>
      </c>
      <c r="G236" s="53" t="s">
        <v>185</v>
      </c>
      <c r="H236" s="54">
        <v>11</v>
      </c>
      <c r="I236" s="25">
        <f>ROUND(0,2)</f>
        <v>0</v>
      </c>
      <c r="J236" s="55">
        <f>ROUND(I236*H236,2)</f>
        <v>0</v>
      </c>
      <c r="K236" s="56">
        <v>0.20999999999999999</v>
      </c>
      <c r="L236" s="57">
        <f>IF(ISNUMBER(K236),ROUND(J236*(K236+1),2),0)</f>
        <v>0</v>
      </c>
      <c r="M236" s="12"/>
      <c r="N236" s="2"/>
      <c r="O236" s="2"/>
      <c r="P236" s="2"/>
      <c r="Q236" s="42">
        <f>IF(ISNUMBER(K236),IF(H236&gt;0,IF(I236&gt;0,J236,0),0),0)</f>
        <v>0</v>
      </c>
      <c r="R236" s="27">
        <f>IF(ISNUMBER(K236)=FALSE,J236,0)</f>
        <v>0</v>
      </c>
    </row>
    <row r="237">
      <c r="A237" s="9"/>
      <c r="B237" s="58" t="s">
        <v>76</v>
      </c>
      <c r="C237" s="1"/>
      <c r="D237" s="1"/>
      <c r="E237" s="59" t="s">
        <v>686</v>
      </c>
      <c r="F237" s="1"/>
      <c r="G237" s="1"/>
      <c r="H237" s="50"/>
      <c r="I237" s="1"/>
      <c r="J237" s="50"/>
      <c r="K237" s="1"/>
      <c r="L237" s="1"/>
      <c r="M237" s="12"/>
      <c r="N237" s="2"/>
      <c r="O237" s="2"/>
      <c r="P237" s="2"/>
      <c r="Q237" s="2"/>
    </row>
    <row r="238">
      <c r="A238" s="9"/>
      <c r="B238" s="58" t="s">
        <v>78</v>
      </c>
      <c r="C238" s="1"/>
      <c r="D238" s="1"/>
      <c r="E238" s="59" t="s">
        <v>687</v>
      </c>
      <c r="F238" s="1"/>
      <c r="G238" s="1"/>
      <c r="H238" s="50"/>
      <c r="I238" s="1"/>
      <c r="J238" s="50"/>
      <c r="K238" s="1"/>
      <c r="L238" s="1"/>
      <c r="M238" s="12"/>
      <c r="N238" s="2"/>
      <c r="O238" s="2"/>
      <c r="P238" s="2"/>
      <c r="Q238" s="2"/>
    </row>
    <row r="239">
      <c r="A239" s="9"/>
      <c r="B239" s="58" t="s">
        <v>80</v>
      </c>
      <c r="C239" s="1"/>
      <c r="D239" s="1"/>
      <c r="E239" s="59" t="s">
        <v>585</v>
      </c>
      <c r="F239" s="1"/>
      <c r="G239" s="1"/>
      <c r="H239" s="50"/>
      <c r="I239" s="1"/>
      <c r="J239" s="50"/>
      <c r="K239" s="1"/>
      <c r="L239" s="1"/>
      <c r="M239" s="12"/>
      <c r="N239" s="2"/>
      <c r="O239" s="2"/>
      <c r="P239" s="2"/>
      <c r="Q239" s="2"/>
    </row>
    <row r="240" thickBot="1">
      <c r="A240" s="9"/>
      <c r="B240" s="60" t="s">
        <v>82</v>
      </c>
      <c r="C240" s="31"/>
      <c r="D240" s="31"/>
      <c r="E240" s="61" t="s">
        <v>83</v>
      </c>
      <c r="F240" s="31"/>
      <c r="G240" s="31"/>
      <c r="H240" s="62"/>
      <c r="I240" s="31"/>
      <c r="J240" s="62"/>
      <c r="K240" s="31"/>
      <c r="L240" s="31"/>
      <c r="M240" s="12"/>
      <c r="N240" s="2"/>
      <c r="O240" s="2"/>
      <c r="P240" s="2"/>
      <c r="Q240" s="2"/>
    </row>
    <row r="241" thickTop="1">
      <c r="A241" s="9"/>
      <c r="B241" s="51">
        <v>40</v>
      </c>
      <c r="C241" s="52" t="s">
        <v>251</v>
      </c>
      <c r="D241" s="52" t="s">
        <v>3</v>
      </c>
      <c r="E241" s="52" t="s">
        <v>252</v>
      </c>
      <c r="F241" s="52" t="s">
        <v>3</v>
      </c>
      <c r="G241" s="53" t="s">
        <v>185</v>
      </c>
      <c r="H241" s="63">
        <v>5.5</v>
      </c>
      <c r="I241" s="36">
        <f>ROUND(0,2)</f>
        <v>0</v>
      </c>
      <c r="J241" s="64">
        <f>ROUND(I241*H241,2)</f>
        <v>0</v>
      </c>
      <c r="K241" s="65">
        <v>0.20999999999999999</v>
      </c>
      <c r="L241" s="66">
        <f>IF(ISNUMBER(K241),ROUND(J241*(K241+1),2),0)</f>
        <v>0</v>
      </c>
      <c r="M241" s="12"/>
      <c r="N241" s="2"/>
      <c r="O241" s="2"/>
      <c r="P241" s="2"/>
      <c r="Q241" s="42">
        <f>IF(ISNUMBER(K241),IF(H241&gt;0,IF(I241&gt;0,J241,0),0),0)</f>
        <v>0</v>
      </c>
      <c r="R241" s="27">
        <f>IF(ISNUMBER(K241)=FALSE,J241,0)</f>
        <v>0</v>
      </c>
    </row>
    <row r="242">
      <c r="A242" s="9"/>
      <c r="B242" s="58" t="s">
        <v>76</v>
      </c>
      <c r="C242" s="1"/>
      <c r="D242" s="1"/>
      <c r="E242" s="59" t="s">
        <v>444</v>
      </c>
      <c r="F242" s="1"/>
      <c r="G242" s="1"/>
      <c r="H242" s="50"/>
      <c r="I242" s="1"/>
      <c r="J242" s="50"/>
      <c r="K242" s="1"/>
      <c r="L242" s="1"/>
      <c r="M242" s="12"/>
      <c r="N242" s="2"/>
      <c r="O242" s="2"/>
      <c r="P242" s="2"/>
      <c r="Q242" s="2"/>
    </row>
    <row r="243">
      <c r="A243" s="9"/>
      <c r="B243" s="58" t="s">
        <v>78</v>
      </c>
      <c r="C243" s="1"/>
      <c r="D243" s="1"/>
      <c r="E243" s="59" t="s">
        <v>688</v>
      </c>
      <c r="F243" s="1"/>
      <c r="G243" s="1"/>
      <c r="H243" s="50"/>
      <c r="I243" s="1"/>
      <c r="J243" s="50"/>
      <c r="K243" s="1"/>
      <c r="L243" s="1"/>
      <c r="M243" s="12"/>
      <c r="N243" s="2"/>
      <c r="O243" s="2"/>
      <c r="P243" s="2"/>
      <c r="Q243" s="2"/>
    </row>
    <row r="244">
      <c r="A244" s="9"/>
      <c r="B244" s="58" t="s">
        <v>80</v>
      </c>
      <c r="C244" s="1"/>
      <c r="D244" s="1"/>
      <c r="E244" s="59" t="s">
        <v>254</v>
      </c>
      <c r="F244" s="1"/>
      <c r="G244" s="1"/>
      <c r="H244" s="50"/>
      <c r="I244" s="1"/>
      <c r="J244" s="50"/>
      <c r="K244" s="1"/>
      <c r="L244" s="1"/>
      <c r="M244" s="12"/>
      <c r="N244" s="2"/>
      <c r="O244" s="2"/>
      <c r="P244" s="2"/>
      <c r="Q244" s="2"/>
    </row>
    <row r="245" thickBot="1">
      <c r="A245" s="9"/>
      <c r="B245" s="60" t="s">
        <v>82</v>
      </c>
      <c r="C245" s="31"/>
      <c r="D245" s="31"/>
      <c r="E245" s="61" t="s">
        <v>83</v>
      </c>
      <c r="F245" s="31"/>
      <c r="G245" s="31"/>
      <c r="H245" s="62"/>
      <c r="I245" s="31"/>
      <c r="J245" s="62"/>
      <c r="K245" s="31"/>
      <c r="L245" s="31"/>
      <c r="M245" s="12"/>
      <c r="N245" s="2"/>
      <c r="O245" s="2"/>
      <c r="P245" s="2"/>
      <c r="Q245" s="2"/>
    </row>
    <row r="246" thickTop="1">
      <c r="A246" s="9"/>
      <c r="B246" s="51">
        <v>41</v>
      </c>
      <c r="C246" s="52" t="s">
        <v>446</v>
      </c>
      <c r="D246" s="52" t="s">
        <v>3</v>
      </c>
      <c r="E246" s="52" t="s">
        <v>447</v>
      </c>
      <c r="F246" s="52" t="s">
        <v>3</v>
      </c>
      <c r="G246" s="53" t="s">
        <v>185</v>
      </c>
      <c r="H246" s="63">
        <v>50.5</v>
      </c>
      <c r="I246" s="36">
        <f>ROUND(0,2)</f>
        <v>0</v>
      </c>
      <c r="J246" s="64">
        <f>ROUND(I246*H246,2)</f>
        <v>0</v>
      </c>
      <c r="K246" s="65">
        <v>0.20999999999999999</v>
      </c>
      <c r="L246" s="66">
        <f>IF(ISNUMBER(K246),ROUND(J246*(K246+1),2),0)</f>
        <v>0</v>
      </c>
      <c r="M246" s="12"/>
      <c r="N246" s="2"/>
      <c r="O246" s="2"/>
      <c r="P246" s="2"/>
      <c r="Q246" s="42">
        <f>IF(ISNUMBER(K246),IF(H246&gt;0,IF(I246&gt;0,J246,0),0),0)</f>
        <v>0</v>
      </c>
      <c r="R246" s="27">
        <f>IF(ISNUMBER(K246)=FALSE,J246,0)</f>
        <v>0</v>
      </c>
    </row>
    <row r="247">
      <c r="A247" s="9"/>
      <c r="B247" s="58" t="s">
        <v>76</v>
      </c>
      <c r="C247" s="1"/>
      <c r="D247" s="1"/>
      <c r="E247" s="59" t="s">
        <v>444</v>
      </c>
      <c r="F247" s="1"/>
      <c r="G247" s="1"/>
      <c r="H247" s="50"/>
      <c r="I247" s="1"/>
      <c r="J247" s="50"/>
      <c r="K247" s="1"/>
      <c r="L247" s="1"/>
      <c r="M247" s="12"/>
      <c r="N247" s="2"/>
      <c r="O247" s="2"/>
      <c r="P247" s="2"/>
      <c r="Q247" s="2"/>
    </row>
    <row r="248">
      <c r="A248" s="9"/>
      <c r="B248" s="58" t="s">
        <v>78</v>
      </c>
      <c r="C248" s="1"/>
      <c r="D248" s="1"/>
      <c r="E248" s="59" t="s">
        <v>689</v>
      </c>
      <c r="F248" s="1"/>
      <c r="G248" s="1"/>
      <c r="H248" s="50"/>
      <c r="I248" s="1"/>
      <c r="J248" s="50"/>
      <c r="K248" s="1"/>
      <c r="L248" s="1"/>
      <c r="M248" s="12"/>
      <c r="N248" s="2"/>
      <c r="O248" s="2"/>
      <c r="P248" s="2"/>
      <c r="Q248" s="2"/>
    </row>
    <row r="249">
      <c r="A249" s="9"/>
      <c r="B249" s="58" t="s">
        <v>80</v>
      </c>
      <c r="C249" s="1"/>
      <c r="D249" s="1"/>
      <c r="E249" s="59" t="s">
        <v>448</v>
      </c>
      <c r="F249" s="1"/>
      <c r="G249" s="1"/>
      <c r="H249" s="50"/>
      <c r="I249" s="1"/>
      <c r="J249" s="50"/>
      <c r="K249" s="1"/>
      <c r="L249" s="1"/>
      <c r="M249" s="12"/>
      <c r="N249" s="2"/>
      <c r="O249" s="2"/>
      <c r="P249" s="2"/>
      <c r="Q249" s="2"/>
    </row>
    <row r="250" thickBot="1">
      <c r="A250" s="9"/>
      <c r="B250" s="60" t="s">
        <v>82</v>
      </c>
      <c r="C250" s="31"/>
      <c r="D250" s="31"/>
      <c r="E250" s="61" t="s">
        <v>83</v>
      </c>
      <c r="F250" s="31"/>
      <c r="G250" s="31"/>
      <c r="H250" s="62"/>
      <c r="I250" s="31"/>
      <c r="J250" s="62"/>
      <c r="K250" s="31"/>
      <c r="L250" s="31"/>
      <c r="M250" s="12"/>
      <c r="N250" s="2"/>
      <c r="O250" s="2"/>
      <c r="P250" s="2"/>
      <c r="Q250" s="2"/>
    </row>
    <row r="251" thickTop="1">
      <c r="A251" s="9"/>
      <c r="B251" s="51">
        <v>42</v>
      </c>
      <c r="C251" s="52" t="s">
        <v>490</v>
      </c>
      <c r="D251" s="52" t="s">
        <v>3</v>
      </c>
      <c r="E251" s="52" t="s">
        <v>491</v>
      </c>
      <c r="F251" s="52" t="s">
        <v>3</v>
      </c>
      <c r="G251" s="53" t="s">
        <v>157</v>
      </c>
      <c r="H251" s="63">
        <v>36</v>
      </c>
      <c r="I251" s="36">
        <f>ROUND(0,2)</f>
        <v>0</v>
      </c>
      <c r="J251" s="64">
        <f>ROUND(I251*H251,2)</f>
        <v>0</v>
      </c>
      <c r="K251" s="65">
        <v>0.20999999999999999</v>
      </c>
      <c r="L251" s="66">
        <f>IF(ISNUMBER(K251),ROUND(J251*(K251+1),2),0)</f>
        <v>0</v>
      </c>
      <c r="M251" s="12"/>
      <c r="N251" s="2"/>
      <c r="O251" s="2"/>
      <c r="P251" s="2"/>
      <c r="Q251" s="42">
        <f>IF(ISNUMBER(K251),IF(H251&gt;0,IF(I251&gt;0,J251,0),0),0)</f>
        <v>0</v>
      </c>
      <c r="R251" s="27">
        <f>IF(ISNUMBER(K251)=FALSE,J251,0)</f>
        <v>0</v>
      </c>
    </row>
    <row r="252">
      <c r="A252" s="9"/>
      <c r="B252" s="58" t="s">
        <v>76</v>
      </c>
      <c r="C252" s="1"/>
      <c r="D252" s="1"/>
      <c r="E252" s="59" t="s">
        <v>492</v>
      </c>
      <c r="F252" s="1"/>
      <c r="G252" s="1"/>
      <c r="H252" s="50"/>
      <c r="I252" s="1"/>
      <c r="J252" s="50"/>
      <c r="K252" s="1"/>
      <c r="L252" s="1"/>
      <c r="M252" s="12"/>
      <c r="N252" s="2"/>
      <c r="O252" s="2"/>
      <c r="P252" s="2"/>
      <c r="Q252" s="2"/>
    </row>
    <row r="253">
      <c r="A253" s="9"/>
      <c r="B253" s="58" t="s">
        <v>78</v>
      </c>
      <c r="C253" s="1"/>
      <c r="D253" s="1"/>
      <c r="E253" s="59" t="s">
        <v>690</v>
      </c>
      <c r="F253" s="1"/>
      <c r="G253" s="1"/>
      <c r="H253" s="50"/>
      <c r="I253" s="1"/>
      <c r="J253" s="50"/>
      <c r="K253" s="1"/>
      <c r="L253" s="1"/>
      <c r="M253" s="12"/>
      <c r="N253" s="2"/>
      <c r="O253" s="2"/>
      <c r="P253" s="2"/>
      <c r="Q253" s="2"/>
    </row>
    <row r="254">
      <c r="A254" s="9"/>
      <c r="B254" s="58" t="s">
        <v>80</v>
      </c>
      <c r="C254" s="1"/>
      <c r="D254" s="1"/>
      <c r="E254" s="59" t="s">
        <v>494</v>
      </c>
      <c r="F254" s="1"/>
      <c r="G254" s="1"/>
      <c r="H254" s="50"/>
      <c r="I254" s="1"/>
      <c r="J254" s="50"/>
      <c r="K254" s="1"/>
      <c r="L254" s="1"/>
      <c r="M254" s="12"/>
      <c r="N254" s="2"/>
      <c r="O254" s="2"/>
      <c r="P254" s="2"/>
      <c r="Q254" s="2"/>
    </row>
    <row r="255" thickBot="1">
      <c r="A255" s="9"/>
      <c r="B255" s="60" t="s">
        <v>82</v>
      </c>
      <c r="C255" s="31"/>
      <c r="D255" s="31"/>
      <c r="E255" s="61" t="s">
        <v>83</v>
      </c>
      <c r="F255" s="31"/>
      <c r="G255" s="31"/>
      <c r="H255" s="62"/>
      <c r="I255" s="31"/>
      <c r="J255" s="62"/>
      <c r="K255" s="31"/>
      <c r="L255" s="31"/>
      <c r="M255" s="12"/>
      <c r="N255" s="2"/>
      <c r="O255" s="2"/>
      <c r="P255" s="2"/>
      <c r="Q255" s="2"/>
    </row>
    <row r="256" thickTop="1" thickBot="1" ht="25" customHeight="1">
      <c r="A256" s="9"/>
      <c r="B256" s="1"/>
      <c r="C256" s="67">
        <v>9</v>
      </c>
      <c r="D256" s="1"/>
      <c r="E256" s="67" t="s">
        <v>135</v>
      </c>
      <c r="F256" s="1"/>
      <c r="G256" s="68" t="s">
        <v>120</v>
      </c>
      <c r="H256" s="69">
        <f>J236+J241+J246+J251</f>
        <v>0</v>
      </c>
      <c r="I256" s="68" t="s">
        <v>121</v>
      </c>
      <c r="J256" s="70">
        <f>(L256-H256)</f>
        <v>0</v>
      </c>
      <c r="K256" s="68" t="s">
        <v>122</v>
      </c>
      <c r="L256" s="71">
        <f>L236+L241+L246+L251</f>
        <v>0</v>
      </c>
      <c r="M256" s="12"/>
      <c r="N256" s="2"/>
      <c r="O256" s="2"/>
      <c r="P256" s="2"/>
      <c r="Q256" s="42">
        <f>0+Q236+Q241+Q246+Q251</f>
        <v>0</v>
      </c>
      <c r="R256" s="27">
        <f>0+R236+R241+R246+R251</f>
        <v>0</v>
      </c>
      <c r="S256" s="72">
        <f>Q256*(1+J256)+R256</f>
        <v>0</v>
      </c>
    </row>
    <row r="257" thickTop="1" thickBot="1" ht="25" customHeight="1">
      <c r="A257" s="9"/>
      <c r="B257" s="73"/>
      <c r="C257" s="73"/>
      <c r="D257" s="73"/>
      <c r="E257" s="73"/>
      <c r="F257" s="73"/>
      <c r="G257" s="74" t="s">
        <v>123</v>
      </c>
      <c r="H257" s="75">
        <f>J236+J241+J246+J251</f>
        <v>0</v>
      </c>
      <c r="I257" s="74" t="s">
        <v>124</v>
      </c>
      <c r="J257" s="76">
        <f>0+J256</f>
        <v>0</v>
      </c>
      <c r="K257" s="74" t="s">
        <v>125</v>
      </c>
      <c r="L257" s="77">
        <f>L236+L241+L246+L251</f>
        <v>0</v>
      </c>
      <c r="M257" s="12"/>
      <c r="N257" s="2"/>
      <c r="O257" s="2"/>
      <c r="P257" s="2"/>
      <c r="Q257" s="2"/>
    </row>
    <row r="258">
      <c r="A258" s="13"/>
      <c r="B258" s="4"/>
      <c r="C258" s="4"/>
      <c r="D258" s="4"/>
      <c r="E258" s="4"/>
      <c r="F258" s="4"/>
      <c r="G258" s="4"/>
      <c r="H258" s="79"/>
      <c r="I258" s="4"/>
      <c r="J258" s="79"/>
      <c r="K258" s="4"/>
      <c r="L258" s="4"/>
      <c r="M258" s="14"/>
      <c r="N258" s="2"/>
      <c r="O258" s="2"/>
      <c r="P258" s="2"/>
      <c r="Q258" s="2"/>
    </row>
    <row r="259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2"/>
      <c r="O259" s="2"/>
      <c r="P259" s="2"/>
      <c r="Q259" s="2"/>
    </row>
  </sheetData>
  <mergeCells count="19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7:C28"/>
    <mergeCell ref="B30:L30"/>
    <mergeCell ref="B32:D32"/>
    <mergeCell ref="B33:D33"/>
    <mergeCell ref="B34:D34"/>
    <mergeCell ref="B35:D35"/>
    <mergeCell ref="B37:D37"/>
    <mergeCell ref="B38:D38"/>
    <mergeCell ref="B39:D39"/>
    <mergeCell ref="B40:D40"/>
    <mergeCell ref="B21:D21"/>
    <mergeCell ref="B22:D22"/>
    <mergeCell ref="B23:D23"/>
    <mergeCell ref="B24:D24"/>
    <mergeCell ref="B25:D25"/>
    <mergeCell ref="B70:D70"/>
    <mergeCell ref="B71:D71"/>
    <mergeCell ref="B72:D72"/>
    <mergeCell ref="B73:D73"/>
    <mergeCell ref="B75:D75"/>
    <mergeCell ref="B76:D76"/>
    <mergeCell ref="B77:D77"/>
    <mergeCell ref="B78:D78"/>
    <mergeCell ref="B80:D80"/>
    <mergeCell ref="B81:D81"/>
    <mergeCell ref="B82:D82"/>
    <mergeCell ref="B83:D83"/>
    <mergeCell ref="B85:D85"/>
    <mergeCell ref="B86:D86"/>
    <mergeCell ref="B87:D87"/>
    <mergeCell ref="B88:D88"/>
    <mergeCell ref="B90:D90"/>
    <mergeCell ref="B91:D91"/>
    <mergeCell ref="B92:D92"/>
    <mergeCell ref="B93:D93"/>
    <mergeCell ref="B42:D42"/>
    <mergeCell ref="B43:D43"/>
    <mergeCell ref="B44:D44"/>
    <mergeCell ref="B45:D45"/>
    <mergeCell ref="B50:D50"/>
    <mergeCell ref="B51:D51"/>
    <mergeCell ref="B52:D52"/>
    <mergeCell ref="B53:D53"/>
    <mergeCell ref="B55:D55"/>
    <mergeCell ref="B56:D56"/>
    <mergeCell ref="B57:D57"/>
    <mergeCell ref="B58:D58"/>
    <mergeCell ref="B60:D60"/>
    <mergeCell ref="B61:D61"/>
    <mergeCell ref="B62:D62"/>
    <mergeCell ref="B63:D63"/>
    <mergeCell ref="B65:D65"/>
    <mergeCell ref="B66:D66"/>
    <mergeCell ref="B67:D67"/>
    <mergeCell ref="B68:D68"/>
    <mergeCell ref="B48:L48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189:D189"/>
    <mergeCell ref="B190:D190"/>
    <mergeCell ref="B191:D191"/>
    <mergeCell ref="B192:D192"/>
    <mergeCell ref="B194:D194"/>
    <mergeCell ref="B195:D195"/>
    <mergeCell ref="B196:D196"/>
    <mergeCell ref="B197:D197"/>
    <mergeCell ref="B199:D199"/>
    <mergeCell ref="B200:D200"/>
    <mergeCell ref="B201:D201"/>
    <mergeCell ref="B202:D202"/>
    <mergeCell ref="B204:D204"/>
    <mergeCell ref="B205:D205"/>
    <mergeCell ref="B206:D206"/>
    <mergeCell ref="B207:D207"/>
    <mergeCell ref="B209:D209"/>
    <mergeCell ref="B210:D210"/>
    <mergeCell ref="B211:D211"/>
    <mergeCell ref="B212:D212"/>
    <mergeCell ref="B130:D130"/>
    <mergeCell ref="B131:D131"/>
    <mergeCell ref="B132:D132"/>
    <mergeCell ref="B133:D133"/>
    <mergeCell ref="B135:D135"/>
    <mergeCell ref="B136:D136"/>
    <mergeCell ref="B137:D137"/>
    <mergeCell ref="B138:D138"/>
    <mergeCell ref="B141:L141"/>
    <mergeCell ref="B143:D143"/>
    <mergeCell ref="B144:D144"/>
    <mergeCell ref="B145:D145"/>
    <mergeCell ref="B146:D146"/>
    <mergeCell ref="B148:D148"/>
    <mergeCell ref="B149:D149"/>
    <mergeCell ref="B150:D150"/>
    <mergeCell ref="B151:D151"/>
    <mergeCell ref="B153:D153"/>
    <mergeCell ref="B154:D154"/>
    <mergeCell ref="B155:D155"/>
    <mergeCell ref="B156:D156"/>
    <mergeCell ref="B159:L159"/>
    <mergeCell ref="B161:D161"/>
    <mergeCell ref="B162:D162"/>
    <mergeCell ref="B163:D163"/>
    <mergeCell ref="B164:D164"/>
    <mergeCell ref="B166:D166"/>
    <mergeCell ref="B167:D167"/>
    <mergeCell ref="B168:D168"/>
    <mergeCell ref="B169:D169"/>
    <mergeCell ref="B171:D171"/>
    <mergeCell ref="B172:D172"/>
    <mergeCell ref="B173:D173"/>
    <mergeCell ref="B174:D174"/>
    <mergeCell ref="B176:D176"/>
    <mergeCell ref="B177:D177"/>
    <mergeCell ref="B178:D178"/>
    <mergeCell ref="B179:D179"/>
    <mergeCell ref="B184:D184"/>
    <mergeCell ref="B185:D185"/>
    <mergeCell ref="B186:D186"/>
    <mergeCell ref="B187:D187"/>
    <mergeCell ref="B182:L182"/>
    <mergeCell ref="B214:D214"/>
    <mergeCell ref="B215:D215"/>
    <mergeCell ref="B216:D216"/>
    <mergeCell ref="B217:D217"/>
    <mergeCell ref="B219:D219"/>
    <mergeCell ref="B220:D220"/>
    <mergeCell ref="B221:D221"/>
    <mergeCell ref="B222:D222"/>
    <mergeCell ref="B224:D224"/>
    <mergeCell ref="B225:D225"/>
    <mergeCell ref="B226:D226"/>
    <mergeCell ref="B227:D227"/>
    <mergeCell ref="B229:D229"/>
    <mergeCell ref="B230:D230"/>
    <mergeCell ref="B231:D231"/>
    <mergeCell ref="B232:D232"/>
    <mergeCell ref="B237:D237"/>
    <mergeCell ref="B238:D238"/>
    <mergeCell ref="B239:D239"/>
    <mergeCell ref="B240:D240"/>
    <mergeCell ref="B242:D242"/>
    <mergeCell ref="B243:D243"/>
    <mergeCell ref="B244:D244"/>
    <mergeCell ref="B245:D245"/>
    <mergeCell ref="B247:D247"/>
    <mergeCell ref="B248:D248"/>
    <mergeCell ref="B249:D249"/>
    <mergeCell ref="B250:D250"/>
    <mergeCell ref="B252:D252"/>
    <mergeCell ref="B253:D253"/>
    <mergeCell ref="B254:D254"/>
    <mergeCell ref="B255:D255"/>
    <mergeCell ref="B235:L235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55</v>
      </c>
      <c r="B10" s="1"/>
      <c r="C10" s="16"/>
      <c r="D10" s="1"/>
      <c r="E10" s="1"/>
      <c r="F10" s="1"/>
      <c r="G10" s="17"/>
      <c r="H10" s="1"/>
      <c r="I10" s="40" t="s">
        <v>56</v>
      </c>
      <c r="J10" s="41">
        <f>H32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691</v>
      </c>
      <c r="B11" s="1"/>
      <c r="C11" s="1"/>
      <c r="D11" s="1"/>
      <c r="E11" s="1"/>
      <c r="F11" s="1"/>
      <c r="G11" s="40"/>
      <c r="H11" s="1"/>
      <c r="I11" s="40" t="s">
        <v>58</v>
      </c>
      <c r="J11" s="41">
        <f>L32</f>
        <v>0</v>
      </c>
      <c r="K11" s="1"/>
      <c r="L11" s="1"/>
      <c r="M11" s="12"/>
      <c r="N11" s="2"/>
      <c r="O11" s="2"/>
      <c r="P11" s="2"/>
      <c r="Q11" s="42">
        <f>IF(SUM(K20)&gt;0,ROUND(SUM(S20)/SUM(K20)-1,8),0)</f>
        <v>0</v>
      </c>
      <c r="R11" s="27">
        <f>AVERAGE(J31)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59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60</v>
      </c>
      <c r="C19" s="43"/>
      <c r="D19" s="43"/>
      <c r="E19" s="43" t="s">
        <v>61</v>
      </c>
      <c r="F19" s="43"/>
      <c r="G19" s="44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62</v>
      </c>
      <c r="F20" s="1"/>
      <c r="G20" s="1"/>
      <c r="H20" s="1"/>
      <c r="I20" s="1"/>
      <c r="J20" s="1"/>
      <c r="K20" s="47">
        <f>H32</f>
        <v>0</v>
      </c>
      <c r="L20" s="47">
        <f>L32</f>
        <v>0</v>
      </c>
      <c r="M20" s="12"/>
      <c r="N20" s="2"/>
      <c r="O20" s="2"/>
      <c r="P20" s="2"/>
      <c r="Q20" s="2"/>
      <c r="S20" s="27">
        <f>S31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37" t="s">
        <v>64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43" t="s">
        <v>65</v>
      </c>
      <c r="C24" s="43" t="s">
        <v>60</v>
      </c>
      <c r="D24" s="43" t="s">
        <v>66</v>
      </c>
      <c r="E24" s="43" t="s">
        <v>61</v>
      </c>
      <c r="F24" s="43" t="s">
        <v>67</v>
      </c>
      <c r="G24" s="44" t="s">
        <v>68</v>
      </c>
      <c r="H24" s="22" t="s">
        <v>69</v>
      </c>
      <c r="I24" s="22" t="s">
        <v>70</v>
      </c>
      <c r="J24" s="22" t="s">
        <v>16</v>
      </c>
      <c r="K24" s="44" t="s">
        <v>71</v>
      </c>
      <c r="L24" s="22" t="s">
        <v>17</v>
      </c>
      <c r="M24" s="12"/>
      <c r="N24" s="2"/>
      <c r="O24" s="2"/>
      <c r="P24" s="2"/>
      <c r="Q24" s="2"/>
    </row>
    <row r="25" ht="40" customHeight="1">
      <c r="A25" s="9"/>
      <c r="B25" s="49" t="s">
        <v>72</v>
      </c>
      <c r="C25" s="1"/>
      <c r="D25" s="1"/>
      <c r="E25" s="1"/>
      <c r="F25" s="1"/>
      <c r="G25" s="1"/>
      <c r="H25" s="50"/>
      <c r="I25" s="1"/>
      <c r="J25" s="50"/>
      <c r="K25" s="1"/>
      <c r="L25" s="1"/>
      <c r="M25" s="12"/>
      <c r="N25" s="2"/>
      <c r="O25" s="2"/>
      <c r="P25" s="2"/>
      <c r="Q25" s="2"/>
    </row>
    <row r="26">
      <c r="A26" s="9"/>
      <c r="B26" s="51">
        <v>1</v>
      </c>
      <c r="C26" s="52" t="s">
        <v>692</v>
      </c>
      <c r="D26" s="52" t="s">
        <v>3</v>
      </c>
      <c r="E26" s="52" t="s">
        <v>693</v>
      </c>
      <c r="F26" s="52" t="s">
        <v>3</v>
      </c>
      <c r="G26" s="53" t="s">
        <v>75</v>
      </c>
      <c r="H26" s="54">
        <v>1</v>
      </c>
      <c r="I26" s="25">
        <f>ROUND(0,2)</f>
        <v>0</v>
      </c>
      <c r="J26" s="55">
        <f>ROUND(I26*H26,2)</f>
        <v>0</v>
      </c>
      <c r="K26" s="56">
        <v>0.20999999999999999</v>
      </c>
      <c r="L26" s="57">
        <f>IF(ISNUMBER(K26),ROUND(J26*(K26+1),2),0)</f>
        <v>0</v>
      </c>
      <c r="M26" s="12"/>
      <c r="N26" s="2"/>
      <c r="O26" s="2"/>
      <c r="P26" s="2"/>
      <c r="Q26" s="42">
        <f>IF(ISNUMBER(K26),IF(H26&gt;0,IF(I26&gt;0,J26,0),0),0)</f>
        <v>0</v>
      </c>
      <c r="R26" s="27">
        <f>IF(ISNUMBER(K26)=FALSE,J26,0)</f>
        <v>0</v>
      </c>
    </row>
    <row r="27">
      <c r="A27" s="9"/>
      <c r="B27" s="58" t="s">
        <v>76</v>
      </c>
      <c r="C27" s="1"/>
      <c r="D27" s="1"/>
      <c r="E27" s="59" t="s">
        <v>694</v>
      </c>
      <c r="F27" s="1"/>
      <c r="G27" s="1"/>
      <c r="H27" s="50"/>
      <c r="I27" s="1"/>
      <c r="J27" s="50"/>
      <c r="K27" s="1"/>
      <c r="L27" s="1"/>
      <c r="M27" s="12"/>
      <c r="N27" s="2"/>
      <c r="O27" s="2"/>
      <c r="P27" s="2"/>
      <c r="Q27" s="2"/>
    </row>
    <row r="28">
      <c r="A28" s="9"/>
      <c r="B28" s="58" t="s">
        <v>78</v>
      </c>
      <c r="C28" s="1"/>
      <c r="D28" s="1"/>
      <c r="E28" s="59" t="s">
        <v>79</v>
      </c>
      <c r="F28" s="1"/>
      <c r="G28" s="1"/>
      <c r="H28" s="50"/>
      <c r="I28" s="1"/>
      <c r="J28" s="50"/>
      <c r="K28" s="1"/>
      <c r="L28" s="1"/>
      <c r="M28" s="12"/>
      <c r="N28" s="2"/>
      <c r="O28" s="2"/>
      <c r="P28" s="2"/>
      <c r="Q28" s="2"/>
    </row>
    <row r="29">
      <c r="A29" s="9"/>
      <c r="B29" s="58" t="s">
        <v>80</v>
      </c>
      <c r="C29" s="1"/>
      <c r="D29" s="1"/>
      <c r="E29" s="59" t="s">
        <v>81</v>
      </c>
      <c r="F29" s="1"/>
      <c r="G29" s="1"/>
      <c r="H29" s="50"/>
      <c r="I29" s="1"/>
      <c r="J29" s="50"/>
      <c r="K29" s="1"/>
      <c r="L29" s="1"/>
      <c r="M29" s="12"/>
      <c r="N29" s="2"/>
      <c r="O29" s="2"/>
      <c r="P29" s="2"/>
      <c r="Q29" s="2"/>
    </row>
    <row r="30" thickBot="1">
      <c r="A30" s="9"/>
      <c r="B30" s="60" t="s">
        <v>82</v>
      </c>
      <c r="C30" s="31"/>
      <c r="D30" s="31"/>
      <c r="E30" s="61" t="s">
        <v>83</v>
      </c>
      <c r="F30" s="31"/>
      <c r="G30" s="31"/>
      <c r="H30" s="62"/>
      <c r="I30" s="31"/>
      <c r="J30" s="62"/>
      <c r="K30" s="31"/>
      <c r="L30" s="31"/>
      <c r="M30" s="12"/>
      <c r="N30" s="2"/>
      <c r="O30" s="2"/>
      <c r="P30" s="2"/>
      <c r="Q30" s="2"/>
    </row>
    <row r="31" thickTop="1" thickBot="1" ht="25" customHeight="1">
      <c r="A31" s="9"/>
      <c r="B31" s="1"/>
      <c r="C31" s="67">
        <v>0</v>
      </c>
      <c r="D31" s="1"/>
      <c r="E31" s="67" t="s">
        <v>62</v>
      </c>
      <c r="F31" s="1"/>
      <c r="G31" s="68" t="s">
        <v>120</v>
      </c>
      <c r="H31" s="69">
        <f>0+J26</f>
        <v>0</v>
      </c>
      <c r="I31" s="68" t="s">
        <v>121</v>
      </c>
      <c r="J31" s="70">
        <f>(L31-H31)</f>
        <v>0</v>
      </c>
      <c r="K31" s="68" t="s">
        <v>122</v>
      </c>
      <c r="L31" s="71">
        <f>0+L26</f>
        <v>0</v>
      </c>
      <c r="M31" s="12"/>
      <c r="N31" s="2"/>
      <c r="O31" s="2"/>
      <c r="P31" s="2"/>
      <c r="Q31" s="42">
        <f>0+Q26</f>
        <v>0</v>
      </c>
      <c r="R31" s="27">
        <f>0+R26</f>
        <v>0</v>
      </c>
      <c r="S31" s="72">
        <f>Q31*(1+J31)+R31</f>
        <v>0</v>
      </c>
    </row>
    <row r="32" thickTop="1" thickBot="1" ht="25" customHeight="1">
      <c r="A32" s="9"/>
      <c r="B32" s="73"/>
      <c r="C32" s="73"/>
      <c r="D32" s="73"/>
      <c r="E32" s="73"/>
      <c r="F32" s="73"/>
      <c r="G32" s="74" t="s">
        <v>123</v>
      </c>
      <c r="H32" s="75">
        <f>0+J26</f>
        <v>0</v>
      </c>
      <c r="I32" s="74" t="s">
        <v>124</v>
      </c>
      <c r="J32" s="76">
        <f>0+J31</f>
        <v>0</v>
      </c>
      <c r="K32" s="74" t="s">
        <v>125</v>
      </c>
      <c r="L32" s="77">
        <f>0+L26</f>
        <v>0</v>
      </c>
      <c r="M32" s="12"/>
      <c r="N32" s="2"/>
      <c r="O32" s="2"/>
      <c r="P32" s="2"/>
      <c r="Q32" s="2"/>
    </row>
    <row r="33">
      <c r="A33" s="13"/>
      <c r="B33" s="4"/>
      <c r="C33" s="4"/>
      <c r="D33" s="4"/>
      <c r="E33" s="4"/>
      <c r="F33" s="4"/>
      <c r="G33" s="4"/>
      <c r="H33" s="79"/>
      <c r="I33" s="4"/>
      <c r="J33" s="79"/>
      <c r="K33" s="4"/>
      <c r="L33" s="4"/>
      <c r="M33" s="14"/>
      <c r="N33" s="2"/>
      <c r="O33" s="2"/>
      <c r="P33" s="2"/>
      <c r="Q33" s="2"/>
    </row>
    <row r="3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2"/>
      <c r="O34" s="2"/>
      <c r="P34" s="2"/>
      <c r="Q34" s="2"/>
    </row>
  </sheetData>
  <mergeCells count="1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 codeName="_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55</v>
      </c>
      <c r="B10" s="1"/>
      <c r="C10" s="16"/>
      <c r="D10" s="1"/>
      <c r="E10" s="1"/>
      <c r="F10" s="1"/>
      <c r="G10" s="17"/>
      <c r="H10" s="1"/>
      <c r="I10" s="40" t="s">
        <v>56</v>
      </c>
      <c r="J10" s="41">
        <f>H92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695</v>
      </c>
      <c r="B11" s="1"/>
      <c r="C11" s="1"/>
      <c r="D11" s="1"/>
      <c r="E11" s="1"/>
      <c r="F11" s="1"/>
      <c r="G11" s="40"/>
      <c r="H11" s="1"/>
      <c r="I11" s="40" t="s">
        <v>58</v>
      </c>
      <c r="J11" s="41">
        <f>L92</f>
        <v>0</v>
      </c>
      <c r="K11" s="1"/>
      <c r="L11" s="1"/>
      <c r="M11" s="12"/>
      <c r="N11" s="2"/>
      <c r="O11" s="2"/>
      <c r="P11" s="2"/>
      <c r="Q11" s="42">
        <f>IF(SUM(K20)&gt;0,ROUND(SUM(S20)/SUM(K20)-1,8),0)</f>
        <v>0</v>
      </c>
      <c r="R11" s="27">
        <f>AVERAGE(J91)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59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60</v>
      </c>
      <c r="C19" s="43"/>
      <c r="D19" s="43"/>
      <c r="E19" s="43" t="s">
        <v>61</v>
      </c>
      <c r="F19" s="43"/>
      <c r="G19" s="44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5">
        <v>9</v>
      </c>
      <c r="C20" s="1"/>
      <c r="D20" s="1"/>
      <c r="E20" s="46" t="s">
        <v>135</v>
      </c>
      <c r="F20" s="1"/>
      <c r="G20" s="1"/>
      <c r="H20" s="1"/>
      <c r="I20" s="1"/>
      <c r="J20" s="1"/>
      <c r="K20" s="47">
        <f>H92</f>
        <v>0</v>
      </c>
      <c r="L20" s="47">
        <f>L92</f>
        <v>0</v>
      </c>
      <c r="M20" s="12"/>
      <c r="N20" s="2"/>
      <c r="O20" s="2"/>
      <c r="P20" s="2"/>
      <c r="Q20" s="2"/>
      <c r="S20" s="27">
        <f>S91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37" t="s">
        <v>64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43" t="s">
        <v>65</v>
      </c>
      <c r="C24" s="43" t="s">
        <v>60</v>
      </c>
      <c r="D24" s="43" t="s">
        <v>66</v>
      </c>
      <c r="E24" s="43" t="s">
        <v>61</v>
      </c>
      <c r="F24" s="43" t="s">
        <v>67</v>
      </c>
      <c r="G24" s="44" t="s">
        <v>68</v>
      </c>
      <c r="H24" s="22" t="s">
        <v>69</v>
      </c>
      <c r="I24" s="22" t="s">
        <v>70</v>
      </c>
      <c r="J24" s="22" t="s">
        <v>16</v>
      </c>
      <c r="K24" s="44" t="s">
        <v>71</v>
      </c>
      <c r="L24" s="22" t="s">
        <v>17</v>
      </c>
      <c r="M24" s="12"/>
      <c r="N24" s="2"/>
      <c r="O24" s="2"/>
      <c r="P24" s="2"/>
      <c r="Q24" s="2"/>
    </row>
    <row r="25" ht="40" customHeight="1">
      <c r="A25" s="9"/>
      <c r="B25" s="49" t="s">
        <v>246</v>
      </c>
      <c r="C25" s="1"/>
      <c r="D25" s="1"/>
      <c r="E25" s="1"/>
      <c r="F25" s="1"/>
      <c r="G25" s="1"/>
      <c r="H25" s="50"/>
      <c r="I25" s="1"/>
      <c r="J25" s="50"/>
      <c r="K25" s="1"/>
      <c r="L25" s="1"/>
      <c r="M25" s="12"/>
      <c r="N25" s="2"/>
      <c r="O25" s="2"/>
      <c r="P25" s="2"/>
      <c r="Q25" s="2"/>
    </row>
    <row r="26">
      <c r="A26" s="9"/>
      <c r="B26" s="51">
        <v>1</v>
      </c>
      <c r="C26" s="52" t="s">
        <v>696</v>
      </c>
      <c r="D26" s="52" t="s">
        <v>3</v>
      </c>
      <c r="E26" s="52" t="s">
        <v>697</v>
      </c>
      <c r="F26" s="52" t="s">
        <v>3</v>
      </c>
      <c r="G26" s="53" t="s">
        <v>185</v>
      </c>
      <c r="H26" s="54">
        <v>1038</v>
      </c>
      <c r="I26" s="25">
        <f>ROUND(0,2)</f>
        <v>0</v>
      </c>
      <c r="J26" s="55">
        <f>ROUND(I26*H26,2)</f>
        <v>0</v>
      </c>
      <c r="K26" s="56">
        <v>0.20999999999999999</v>
      </c>
      <c r="L26" s="57">
        <f>IF(ISNUMBER(K26),ROUND(J26*(K26+1),2),0)</f>
        <v>0</v>
      </c>
      <c r="M26" s="12"/>
      <c r="N26" s="2"/>
      <c r="O26" s="2"/>
      <c r="P26" s="2"/>
      <c r="Q26" s="42">
        <f>IF(ISNUMBER(K26),IF(H26&gt;0,IF(I26&gt;0,J26,0),0),0)</f>
        <v>0</v>
      </c>
      <c r="R26" s="27">
        <f>IF(ISNUMBER(K26)=FALSE,J26,0)</f>
        <v>0</v>
      </c>
    </row>
    <row r="27">
      <c r="A27" s="9"/>
      <c r="B27" s="58" t="s">
        <v>76</v>
      </c>
      <c r="C27" s="1"/>
      <c r="D27" s="1"/>
      <c r="E27" s="59" t="s">
        <v>3</v>
      </c>
      <c r="F27" s="1"/>
      <c r="G27" s="1"/>
      <c r="H27" s="50"/>
      <c r="I27" s="1"/>
      <c r="J27" s="50"/>
      <c r="K27" s="1"/>
      <c r="L27" s="1"/>
      <c r="M27" s="12"/>
      <c r="N27" s="2"/>
      <c r="O27" s="2"/>
      <c r="P27" s="2"/>
      <c r="Q27" s="2"/>
    </row>
    <row r="28">
      <c r="A28" s="9"/>
      <c r="B28" s="58" t="s">
        <v>78</v>
      </c>
      <c r="C28" s="1"/>
      <c r="D28" s="1"/>
      <c r="E28" s="59" t="s">
        <v>698</v>
      </c>
      <c r="F28" s="1"/>
      <c r="G28" s="1"/>
      <c r="H28" s="50"/>
      <c r="I28" s="1"/>
      <c r="J28" s="50"/>
      <c r="K28" s="1"/>
      <c r="L28" s="1"/>
      <c r="M28" s="12"/>
      <c r="N28" s="2"/>
      <c r="O28" s="2"/>
      <c r="P28" s="2"/>
      <c r="Q28" s="2"/>
    </row>
    <row r="29">
      <c r="A29" s="9"/>
      <c r="B29" s="58" t="s">
        <v>80</v>
      </c>
      <c r="C29" s="1"/>
      <c r="D29" s="1"/>
      <c r="E29" s="59" t="s">
        <v>699</v>
      </c>
      <c r="F29" s="1"/>
      <c r="G29" s="1"/>
      <c r="H29" s="50"/>
      <c r="I29" s="1"/>
      <c r="J29" s="50"/>
      <c r="K29" s="1"/>
      <c r="L29" s="1"/>
      <c r="M29" s="12"/>
      <c r="N29" s="2"/>
      <c r="O29" s="2"/>
      <c r="P29" s="2"/>
      <c r="Q29" s="2"/>
    </row>
    <row r="30" thickBot="1">
      <c r="A30" s="9"/>
      <c r="B30" s="60" t="s">
        <v>82</v>
      </c>
      <c r="C30" s="31"/>
      <c r="D30" s="31"/>
      <c r="E30" s="61" t="s">
        <v>83</v>
      </c>
      <c r="F30" s="31"/>
      <c r="G30" s="31"/>
      <c r="H30" s="62"/>
      <c r="I30" s="31"/>
      <c r="J30" s="62"/>
      <c r="K30" s="31"/>
      <c r="L30" s="31"/>
      <c r="M30" s="12"/>
      <c r="N30" s="2"/>
      <c r="O30" s="2"/>
      <c r="P30" s="2"/>
      <c r="Q30" s="2"/>
    </row>
    <row r="31" thickTop="1">
      <c r="A31" s="9"/>
      <c r="B31" s="51">
        <v>2</v>
      </c>
      <c r="C31" s="52" t="s">
        <v>700</v>
      </c>
      <c r="D31" s="52" t="s">
        <v>85</v>
      </c>
      <c r="E31" s="52" t="s">
        <v>701</v>
      </c>
      <c r="F31" s="52" t="s">
        <v>3</v>
      </c>
      <c r="G31" s="53" t="s">
        <v>117</v>
      </c>
      <c r="H31" s="63">
        <v>94</v>
      </c>
      <c r="I31" s="36">
        <f>ROUND(0,2)</f>
        <v>0</v>
      </c>
      <c r="J31" s="64">
        <f>ROUND(I31*H31,2)</f>
        <v>0</v>
      </c>
      <c r="K31" s="65">
        <v>0.20999999999999999</v>
      </c>
      <c r="L31" s="66">
        <f>IF(ISNUMBER(K31),ROUND(J31*(K31+1),2),0)</f>
        <v>0</v>
      </c>
      <c r="M31" s="12"/>
      <c r="N31" s="2"/>
      <c r="O31" s="2"/>
      <c r="P31" s="2"/>
      <c r="Q31" s="42">
        <f>IF(ISNUMBER(K31),IF(H31&gt;0,IF(I31&gt;0,J31,0),0),0)</f>
        <v>0</v>
      </c>
      <c r="R31" s="27">
        <f>IF(ISNUMBER(K31)=FALSE,J31,0)</f>
        <v>0</v>
      </c>
    </row>
    <row r="32">
      <c r="A32" s="9"/>
      <c r="B32" s="58" t="s">
        <v>76</v>
      </c>
      <c r="C32" s="1"/>
      <c r="D32" s="1"/>
      <c r="E32" s="59" t="s">
        <v>702</v>
      </c>
      <c r="F32" s="1"/>
      <c r="G32" s="1"/>
      <c r="H32" s="50"/>
      <c r="I32" s="1"/>
      <c r="J32" s="50"/>
      <c r="K32" s="1"/>
      <c r="L32" s="1"/>
      <c r="M32" s="12"/>
      <c r="N32" s="2"/>
      <c r="O32" s="2"/>
      <c r="P32" s="2"/>
      <c r="Q32" s="2"/>
    </row>
    <row r="33">
      <c r="A33" s="9"/>
      <c r="B33" s="58" t="s">
        <v>78</v>
      </c>
      <c r="C33" s="1"/>
      <c r="D33" s="1"/>
      <c r="E33" s="59" t="s">
        <v>703</v>
      </c>
      <c r="F33" s="1"/>
      <c r="G33" s="1"/>
      <c r="H33" s="50"/>
      <c r="I33" s="1"/>
      <c r="J33" s="50"/>
      <c r="K33" s="1"/>
      <c r="L33" s="1"/>
      <c r="M33" s="12"/>
      <c r="N33" s="2"/>
      <c r="O33" s="2"/>
      <c r="P33" s="2"/>
      <c r="Q33" s="2"/>
    </row>
    <row r="34">
      <c r="A34" s="9"/>
      <c r="B34" s="58" t="s">
        <v>80</v>
      </c>
      <c r="C34" s="1"/>
      <c r="D34" s="1"/>
      <c r="E34" s="59" t="s">
        <v>704</v>
      </c>
      <c r="F34" s="1"/>
      <c r="G34" s="1"/>
      <c r="H34" s="50"/>
      <c r="I34" s="1"/>
      <c r="J34" s="50"/>
      <c r="K34" s="1"/>
      <c r="L34" s="1"/>
      <c r="M34" s="12"/>
      <c r="N34" s="2"/>
      <c r="O34" s="2"/>
      <c r="P34" s="2"/>
      <c r="Q34" s="2"/>
    </row>
    <row r="35" thickBot="1">
      <c r="A35" s="9"/>
      <c r="B35" s="60" t="s">
        <v>82</v>
      </c>
      <c r="C35" s="31"/>
      <c r="D35" s="31"/>
      <c r="E35" s="61" t="s">
        <v>83</v>
      </c>
      <c r="F35" s="31"/>
      <c r="G35" s="31"/>
      <c r="H35" s="62"/>
      <c r="I35" s="31"/>
      <c r="J35" s="62"/>
      <c r="K35" s="31"/>
      <c r="L35" s="31"/>
      <c r="M35" s="12"/>
      <c r="N35" s="2"/>
      <c r="O35" s="2"/>
      <c r="P35" s="2"/>
      <c r="Q35" s="2"/>
    </row>
    <row r="36" thickTop="1">
      <c r="A36" s="9"/>
      <c r="B36" s="51">
        <v>3</v>
      </c>
      <c r="C36" s="52" t="s">
        <v>700</v>
      </c>
      <c r="D36" s="52" t="s">
        <v>88</v>
      </c>
      <c r="E36" s="52" t="s">
        <v>701</v>
      </c>
      <c r="F36" s="52" t="s">
        <v>3</v>
      </c>
      <c r="G36" s="53" t="s">
        <v>117</v>
      </c>
      <c r="H36" s="63">
        <v>10</v>
      </c>
      <c r="I36" s="36">
        <f>ROUND(0,2)</f>
        <v>0</v>
      </c>
      <c r="J36" s="64">
        <f>ROUND(I36*H36,2)</f>
        <v>0</v>
      </c>
      <c r="K36" s="65">
        <v>0.20999999999999999</v>
      </c>
      <c r="L36" s="66">
        <f>IF(ISNUMBER(K36),ROUND(J36*(K36+1),2),0)</f>
        <v>0</v>
      </c>
      <c r="M36" s="12"/>
      <c r="N36" s="2"/>
      <c r="O36" s="2"/>
      <c r="P36" s="2"/>
      <c r="Q36" s="42">
        <f>IF(ISNUMBER(K36),IF(H36&gt;0,IF(I36&gt;0,J36,0),0),0)</f>
        <v>0</v>
      </c>
      <c r="R36" s="27">
        <f>IF(ISNUMBER(K36)=FALSE,J36,0)</f>
        <v>0</v>
      </c>
    </row>
    <row r="37">
      <c r="A37" s="9"/>
      <c r="B37" s="58" t="s">
        <v>76</v>
      </c>
      <c r="C37" s="1"/>
      <c r="D37" s="1"/>
      <c r="E37" s="59" t="s">
        <v>705</v>
      </c>
      <c r="F37" s="1"/>
      <c r="G37" s="1"/>
      <c r="H37" s="50"/>
      <c r="I37" s="1"/>
      <c r="J37" s="50"/>
      <c r="K37" s="1"/>
      <c r="L37" s="1"/>
      <c r="M37" s="12"/>
      <c r="N37" s="2"/>
      <c r="O37" s="2"/>
      <c r="P37" s="2"/>
      <c r="Q37" s="2"/>
    </row>
    <row r="38">
      <c r="A38" s="9"/>
      <c r="B38" s="58" t="s">
        <v>78</v>
      </c>
      <c r="C38" s="1"/>
      <c r="D38" s="1"/>
      <c r="E38" s="59" t="s">
        <v>706</v>
      </c>
      <c r="F38" s="1"/>
      <c r="G38" s="1"/>
      <c r="H38" s="50"/>
      <c r="I38" s="1"/>
      <c r="J38" s="50"/>
      <c r="K38" s="1"/>
      <c r="L38" s="1"/>
      <c r="M38" s="12"/>
      <c r="N38" s="2"/>
      <c r="O38" s="2"/>
      <c r="P38" s="2"/>
      <c r="Q38" s="2"/>
    </row>
    <row r="39">
      <c r="A39" s="9"/>
      <c r="B39" s="58" t="s">
        <v>80</v>
      </c>
      <c r="C39" s="1"/>
      <c r="D39" s="1"/>
      <c r="E39" s="59" t="s">
        <v>704</v>
      </c>
      <c r="F39" s="1"/>
      <c r="G39" s="1"/>
      <c r="H39" s="50"/>
      <c r="I39" s="1"/>
      <c r="J39" s="50"/>
      <c r="K39" s="1"/>
      <c r="L39" s="1"/>
      <c r="M39" s="12"/>
      <c r="N39" s="2"/>
      <c r="O39" s="2"/>
      <c r="P39" s="2"/>
      <c r="Q39" s="2"/>
    </row>
    <row r="40" thickBot="1">
      <c r="A40" s="9"/>
      <c r="B40" s="60" t="s">
        <v>82</v>
      </c>
      <c r="C40" s="31"/>
      <c r="D40" s="31"/>
      <c r="E40" s="61" t="s">
        <v>83</v>
      </c>
      <c r="F40" s="31"/>
      <c r="G40" s="31"/>
      <c r="H40" s="62"/>
      <c r="I40" s="31"/>
      <c r="J40" s="62"/>
      <c r="K40" s="31"/>
      <c r="L40" s="31"/>
      <c r="M40" s="12"/>
      <c r="N40" s="2"/>
      <c r="O40" s="2"/>
      <c r="P40" s="2"/>
      <c r="Q40" s="2"/>
    </row>
    <row r="41" thickTop="1">
      <c r="A41" s="9"/>
      <c r="B41" s="51">
        <v>4</v>
      </c>
      <c r="C41" s="52" t="s">
        <v>707</v>
      </c>
      <c r="D41" s="52" t="s">
        <v>3</v>
      </c>
      <c r="E41" s="52" t="s">
        <v>708</v>
      </c>
      <c r="F41" s="52" t="s">
        <v>3</v>
      </c>
      <c r="G41" s="53" t="s">
        <v>117</v>
      </c>
      <c r="H41" s="63">
        <v>48</v>
      </c>
      <c r="I41" s="36">
        <f>ROUND(0,2)</f>
        <v>0</v>
      </c>
      <c r="J41" s="64">
        <f>ROUND(I41*H41,2)</f>
        <v>0</v>
      </c>
      <c r="K41" s="65">
        <v>0.20999999999999999</v>
      </c>
      <c r="L41" s="66">
        <f>IF(ISNUMBER(K41),ROUND(J41*(K41+1),2),0)</f>
        <v>0</v>
      </c>
      <c r="M41" s="12"/>
      <c r="N41" s="2"/>
      <c r="O41" s="2"/>
      <c r="P41" s="2"/>
      <c r="Q41" s="42">
        <f>IF(ISNUMBER(K41),IF(H41&gt;0,IF(I41&gt;0,J41,0),0),0)</f>
        <v>0</v>
      </c>
      <c r="R41" s="27">
        <f>IF(ISNUMBER(K41)=FALSE,J41,0)</f>
        <v>0</v>
      </c>
    </row>
    <row r="42">
      <c r="A42" s="9"/>
      <c r="B42" s="58" t="s">
        <v>76</v>
      </c>
      <c r="C42" s="1"/>
      <c r="D42" s="1"/>
      <c r="E42" s="59" t="s">
        <v>3</v>
      </c>
      <c r="F42" s="1"/>
      <c r="G42" s="1"/>
      <c r="H42" s="50"/>
      <c r="I42" s="1"/>
      <c r="J42" s="50"/>
      <c r="K42" s="1"/>
      <c r="L42" s="1"/>
      <c r="M42" s="12"/>
      <c r="N42" s="2"/>
      <c r="O42" s="2"/>
      <c r="P42" s="2"/>
      <c r="Q42" s="2"/>
    </row>
    <row r="43">
      <c r="A43" s="9"/>
      <c r="B43" s="58" t="s">
        <v>78</v>
      </c>
      <c r="C43" s="1"/>
      <c r="D43" s="1"/>
      <c r="E43" s="59" t="s">
        <v>709</v>
      </c>
      <c r="F43" s="1"/>
      <c r="G43" s="1"/>
      <c r="H43" s="50"/>
      <c r="I43" s="1"/>
      <c r="J43" s="50"/>
      <c r="K43" s="1"/>
      <c r="L43" s="1"/>
      <c r="M43" s="12"/>
      <c r="N43" s="2"/>
      <c r="O43" s="2"/>
      <c r="P43" s="2"/>
      <c r="Q43" s="2"/>
    </row>
    <row r="44">
      <c r="A44" s="9"/>
      <c r="B44" s="58" t="s">
        <v>80</v>
      </c>
      <c r="C44" s="1"/>
      <c r="D44" s="1"/>
      <c r="E44" s="59" t="s">
        <v>704</v>
      </c>
      <c r="F44" s="1"/>
      <c r="G44" s="1"/>
      <c r="H44" s="50"/>
      <c r="I44" s="1"/>
      <c r="J44" s="50"/>
      <c r="K44" s="1"/>
      <c r="L44" s="1"/>
      <c r="M44" s="12"/>
      <c r="N44" s="2"/>
      <c r="O44" s="2"/>
      <c r="P44" s="2"/>
      <c r="Q44" s="2"/>
    </row>
    <row r="45" thickBot="1">
      <c r="A45" s="9"/>
      <c r="B45" s="60" t="s">
        <v>82</v>
      </c>
      <c r="C45" s="31"/>
      <c r="D45" s="31"/>
      <c r="E45" s="61" t="s">
        <v>83</v>
      </c>
      <c r="F45" s="31"/>
      <c r="G45" s="31"/>
      <c r="H45" s="62"/>
      <c r="I45" s="31"/>
      <c r="J45" s="62"/>
      <c r="K45" s="31"/>
      <c r="L45" s="31"/>
      <c r="M45" s="12"/>
      <c r="N45" s="2"/>
      <c r="O45" s="2"/>
      <c r="P45" s="2"/>
      <c r="Q45" s="2"/>
    </row>
    <row r="46" thickTop="1">
      <c r="A46" s="9"/>
      <c r="B46" s="51">
        <v>5</v>
      </c>
      <c r="C46" s="52" t="s">
        <v>710</v>
      </c>
      <c r="D46" s="52" t="s">
        <v>3</v>
      </c>
      <c r="E46" s="52" t="s">
        <v>711</v>
      </c>
      <c r="F46" s="52" t="s">
        <v>3</v>
      </c>
      <c r="G46" s="53" t="s">
        <v>117</v>
      </c>
      <c r="H46" s="63">
        <v>17</v>
      </c>
      <c r="I46" s="36">
        <f>ROUND(0,2)</f>
        <v>0</v>
      </c>
      <c r="J46" s="64">
        <f>ROUND(I46*H46,2)</f>
        <v>0</v>
      </c>
      <c r="K46" s="65">
        <v>0.20999999999999999</v>
      </c>
      <c r="L46" s="66">
        <f>IF(ISNUMBER(K46),ROUND(J46*(K46+1),2),0)</f>
        <v>0</v>
      </c>
      <c r="M46" s="12"/>
      <c r="N46" s="2"/>
      <c r="O46" s="2"/>
      <c r="P46" s="2"/>
      <c r="Q46" s="42">
        <f>IF(ISNUMBER(K46),IF(H46&gt;0,IF(I46&gt;0,J46,0),0),0)</f>
        <v>0</v>
      </c>
      <c r="R46" s="27">
        <f>IF(ISNUMBER(K46)=FALSE,J46,0)</f>
        <v>0</v>
      </c>
    </row>
    <row r="47">
      <c r="A47" s="9"/>
      <c r="B47" s="58" t="s">
        <v>76</v>
      </c>
      <c r="C47" s="1"/>
      <c r="D47" s="1"/>
      <c r="E47" s="59" t="s">
        <v>3</v>
      </c>
      <c r="F47" s="1"/>
      <c r="G47" s="1"/>
      <c r="H47" s="50"/>
      <c r="I47" s="1"/>
      <c r="J47" s="50"/>
      <c r="K47" s="1"/>
      <c r="L47" s="1"/>
      <c r="M47" s="12"/>
      <c r="N47" s="2"/>
      <c r="O47" s="2"/>
      <c r="P47" s="2"/>
      <c r="Q47" s="2"/>
    </row>
    <row r="48">
      <c r="A48" s="9"/>
      <c r="B48" s="58" t="s">
        <v>78</v>
      </c>
      <c r="C48" s="1"/>
      <c r="D48" s="1"/>
      <c r="E48" s="59" t="s">
        <v>712</v>
      </c>
      <c r="F48" s="1"/>
      <c r="G48" s="1"/>
      <c r="H48" s="50"/>
      <c r="I48" s="1"/>
      <c r="J48" s="50"/>
      <c r="K48" s="1"/>
      <c r="L48" s="1"/>
      <c r="M48" s="12"/>
      <c r="N48" s="2"/>
      <c r="O48" s="2"/>
      <c r="P48" s="2"/>
      <c r="Q48" s="2"/>
    </row>
    <row r="49">
      <c r="A49" s="9"/>
      <c r="B49" s="58" t="s">
        <v>80</v>
      </c>
      <c r="C49" s="1"/>
      <c r="D49" s="1"/>
      <c r="E49" s="59" t="s">
        <v>713</v>
      </c>
      <c r="F49" s="1"/>
      <c r="G49" s="1"/>
      <c r="H49" s="50"/>
      <c r="I49" s="1"/>
      <c r="J49" s="50"/>
      <c r="K49" s="1"/>
      <c r="L49" s="1"/>
      <c r="M49" s="12"/>
      <c r="N49" s="2"/>
      <c r="O49" s="2"/>
      <c r="P49" s="2"/>
      <c r="Q49" s="2"/>
    </row>
    <row r="50" thickBot="1">
      <c r="A50" s="9"/>
      <c r="B50" s="60" t="s">
        <v>82</v>
      </c>
      <c r="C50" s="31"/>
      <c r="D50" s="31"/>
      <c r="E50" s="61" t="s">
        <v>83</v>
      </c>
      <c r="F50" s="31"/>
      <c r="G50" s="31"/>
      <c r="H50" s="62"/>
      <c r="I50" s="31"/>
      <c r="J50" s="62"/>
      <c r="K50" s="31"/>
      <c r="L50" s="31"/>
      <c r="M50" s="12"/>
      <c r="N50" s="2"/>
      <c r="O50" s="2"/>
      <c r="P50" s="2"/>
      <c r="Q50" s="2"/>
    </row>
    <row r="51" thickTop="1">
      <c r="A51" s="9"/>
      <c r="B51" s="51">
        <v>6</v>
      </c>
      <c r="C51" s="52" t="s">
        <v>714</v>
      </c>
      <c r="D51" s="52" t="s">
        <v>3</v>
      </c>
      <c r="E51" s="52" t="s">
        <v>715</v>
      </c>
      <c r="F51" s="52" t="s">
        <v>3</v>
      </c>
      <c r="G51" s="53" t="s">
        <v>117</v>
      </c>
      <c r="H51" s="63">
        <v>2</v>
      </c>
      <c r="I51" s="36">
        <f>ROUND(0,2)</f>
        <v>0</v>
      </c>
      <c r="J51" s="64">
        <f>ROUND(I51*H51,2)</f>
        <v>0</v>
      </c>
      <c r="K51" s="65">
        <v>0.20999999999999999</v>
      </c>
      <c r="L51" s="66">
        <f>IF(ISNUMBER(K51),ROUND(J51*(K51+1),2),0)</f>
        <v>0</v>
      </c>
      <c r="M51" s="12"/>
      <c r="N51" s="2"/>
      <c r="O51" s="2"/>
      <c r="P51" s="2"/>
      <c r="Q51" s="42">
        <f>IF(ISNUMBER(K51),IF(H51&gt;0,IF(I51&gt;0,J51,0),0),0)</f>
        <v>0</v>
      </c>
      <c r="R51" s="27">
        <f>IF(ISNUMBER(K51)=FALSE,J51,0)</f>
        <v>0</v>
      </c>
    </row>
    <row r="52">
      <c r="A52" s="9"/>
      <c r="B52" s="58" t="s">
        <v>76</v>
      </c>
      <c r="C52" s="1"/>
      <c r="D52" s="1"/>
      <c r="E52" s="59" t="s">
        <v>716</v>
      </c>
      <c r="F52" s="1"/>
      <c r="G52" s="1"/>
      <c r="H52" s="50"/>
      <c r="I52" s="1"/>
      <c r="J52" s="50"/>
      <c r="K52" s="1"/>
      <c r="L52" s="1"/>
      <c r="M52" s="12"/>
      <c r="N52" s="2"/>
      <c r="O52" s="2"/>
      <c r="P52" s="2"/>
      <c r="Q52" s="2"/>
    </row>
    <row r="53">
      <c r="A53" s="9"/>
      <c r="B53" s="58" t="s">
        <v>78</v>
      </c>
      <c r="C53" s="1"/>
      <c r="D53" s="1"/>
      <c r="E53" s="59" t="s">
        <v>717</v>
      </c>
      <c r="F53" s="1"/>
      <c r="G53" s="1"/>
      <c r="H53" s="50"/>
      <c r="I53" s="1"/>
      <c r="J53" s="50"/>
      <c r="K53" s="1"/>
      <c r="L53" s="1"/>
      <c r="M53" s="12"/>
      <c r="N53" s="2"/>
      <c r="O53" s="2"/>
      <c r="P53" s="2"/>
      <c r="Q53" s="2"/>
    </row>
    <row r="54">
      <c r="A54" s="9"/>
      <c r="B54" s="58" t="s">
        <v>80</v>
      </c>
      <c r="C54" s="1"/>
      <c r="D54" s="1"/>
      <c r="E54" s="59" t="s">
        <v>718</v>
      </c>
      <c r="F54" s="1"/>
      <c r="G54" s="1"/>
      <c r="H54" s="50"/>
      <c r="I54" s="1"/>
      <c r="J54" s="50"/>
      <c r="K54" s="1"/>
      <c r="L54" s="1"/>
      <c r="M54" s="12"/>
      <c r="N54" s="2"/>
      <c r="O54" s="2"/>
      <c r="P54" s="2"/>
      <c r="Q54" s="2"/>
    </row>
    <row r="55" thickBot="1">
      <c r="A55" s="9"/>
      <c r="B55" s="60" t="s">
        <v>82</v>
      </c>
      <c r="C55" s="31"/>
      <c r="D55" s="31"/>
      <c r="E55" s="61" t="s">
        <v>83</v>
      </c>
      <c r="F55" s="31"/>
      <c r="G55" s="31"/>
      <c r="H55" s="62"/>
      <c r="I55" s="31"/>
      <c r="J55" s="62"/>
      <c r="K55" s="31"/>
      <c r="L55" s="31"/>
      <c r="M55" s="12"/>
      <c r="N55" s="2"/>
      <c r="O55" s="2"/>
      <c r="P55" s="2"/>
      <c r="Q55" s="2"/>
    </row>
    <row r="56" thickTop="1">
      <c r="A56" s="9"/>
      <c r="B56" s="51">
        <v>7</v>
      </c>
      <c r="C56" s="52" t="s">
        <v>719</v>
      </c>
      <c r="D56" s="52" t="s">
        <v>3</v>
      </c>
      <c r="E56" s="52" t="s">
        <v>720</v>
      </c>
      <c r="F56" s="52" t="s">
        <v>3</v>
      </c>
      <c r="G56" s="53" t="s">
        <v>117</v>
      </c>
      <c r="H56" s="63">
        <v>16</v>
      </c>
      <c r="I56" s="36">
        <f>ROUND(0,2)</f>
        <v>0</v>
      </c>
      <c r="J56" s="64">
        <f>ROUND(I56*H56,2)</f>
        <v>0</v>
      </c>
      <c r="K56" s="65">
        <v>0.20999999999999999</v>
      </c>
      <c r="L56" s="66">
        <f>IF(ISNUMBER(K56),ROUND(J56*(K56+1),2),0)</f>
        <v>0</v>
      </c>
      <c r="M56" s="12"/>
      <c r="N56" s="2"/>
      <c r="O56" s="2"/>
      <c r="P56" s="2"/>
      <c r="Q56" s="42">
        <f>IF(ISNUMBER(K56),IF(H56&gt;0,IF(I56&gt;0,J56,0),0),0)</f>
        <v>0</v>
      </c>
      <c r="R56" s="27">
        <f>IF(ISNUMBER(K56)=FALSE,J56,0)</f>
        <v>0</v>
      </c>
    </row>
    <row r="57">
      <c r="A57" s="9"/>
      <c r="B57" s="58" t="s">
        <v>76</v>
      </c>
      <c r="C57" s="1"/>
      <c r="D57" s="1"/>
      <c r="E57" s="59" t="s">
        <v>3</v>
      </c>
      <c r="F57" s="1"/>
      <c r="G57" s="1"/>
      <c r="H57" s="50"/>
      <c r="I57" s="1"/>
      <c r="J57" s="50"/>
      <c r="K57" s="1"/>
      <c r="L57" s="1"/>
      <c r="M57" s="12"/>
      <c r="N57" s="2"/>
      <c r="O57" s="2"/>
      <c r="P57" s="2"/>
      <c r="Q57" s="2"/>
    </row>
    <row r="58">
      <c r="A58" s="9"/>
      <c r="B58" s="58" t="s">
        <v>78</v>
      </c>
      <c r="C58" s="1"/>
      <c r="D58" s="1"/>
      <c r="E58" s="59" t="s">
        <v>721</v>
      </c>
      <c r="F58" s="1"/>
      <c r="G58" s="1"/>
      <c r="H58" s="50"/>
      <c r="I58" s="1"/>
      <c r="J58" s="50"/>
      <c r="K58" s="1"/>
      <c r="L58" s="1"/>
      <c r="M58" s="12"/>
      <c r="N58" s="2"/>
      <c r="O58" s="2"/>
      <c r="P58" s="2"/>
      <c r="Q58" s="2"/>
    </row>
    <row r="59">
      <c r="A59" s="9"/>
      <c r="B59" s="58" t="s">
        <v>80</v>
      </c>
      <c r="C59" s="1"/>
      <c r="D59" s="1"/>
      <c r="E59" s="59" t="s">
        <v>722</v>
      </c>
      <c r="F59" s="1"/>
      <c r="G59" s="1"/>
      <c r="H59" s="50"/>
      <c r="I59" s="1"/>
      <c r="J59" s="50"/>
      <c r="K59" s="1"/>
      <c r="L59" s="1"/>
      <c r="M59" s="12"/>
      <c r="N59" s="2"/>
      <c r="O59" s="2"/>
      <c r="P59" s="2"/>
      <c r="Q59" s="2"/>
    </row>
    <row r="60" thickBot="1">
      <c r="A60" s="9"/>
      <c r="B60" s="60" t="s">
        <v>82</v>
      </c>
      <c r="C60" s="31"/>
      <c r="D60" s="31"/>
      <c r="E60" s="61" t="s">
        <v>83</v>
      </c>
      <c r="F60" s="31"/>
      <c r="G60" s="31"/>
      <c r="H60" s="62"/>
      <c r="I60" s="31"/>
      <c r="J60" s="62"/>
      <c r="K60" s="31"/>
      <c r="L60" s="31"/>
      <c r="M60" s="12"/>
      <c r="N60" s="2"/>
      <c r="O60" s="2"/>
      <c r="P60" s="2"/>
      <c r="Q60" s="2"/>
    </row>
    <row r="61" thickTop="1">
      <c r="A61" s="9"/>
      <c r="B61" s="51">
        <v>8</v>
      </c>
      <c r="C61" s="52" t="s">
        <v>723</v>
      </c>
      <c r="D61" s="52" t="s">
        <v>3</v>
      </c>
      <c r="E61" s="52" t="s">
        <v>724</v>
      </c>
      <c r="F61" s="52" t="s">
        <v>3</v>
      </c>
      <c r="G61" s="53" t="s">
        <v>117</v>
      </c>
      <c r="H61" s="63">
        <v>1</v>
      </c>
      <c r="I61" s="36">
        <f>ROUND(0,2)</f>
        <v>0</v>
      </c>
      <c r="J61" s="64">
        <f>ROUND(I61*H61,2)</f>
        <v>0</v>
      </c>
      <c r="K61" s="65">
        <v>0.20999999999999999</v>
      </c>
      <c r="L61" s="66">
        <f>IF(ISNUMBER(K61),ROUND(J61*(K61+1),2),0)</f>
        <v>0</v>
      </c>
      <c r="M61" s="12"/>
      <c r="N61" s="2"/>
      <c r="O61" s="2"/>
      <c r="P61" s="2"/>
      <c r="Q61" s="42">
        <f>IF(ISNUMBER(K61),IF(H61&gt;0,IF(I61&gt;0,J61,0),0),0)</f>
        <v>0</v>
      </c>
      <c r="R61" s="27">
        <f>IF(ISNUMBER(K61)=FALSE,J61,0)</f>
        <v>0</v>
      </c>
    </row>
    <row r="62">
      <c r="A62" s="9"/>
      <c r="B62" s="58" t="s">
        <v>76</v>
      </c>
      <c r="C62" s="1"/>
      <c r="D62" s="1"/>
      <c r="E62" s="59" t="s">
        <v>716</v>
      </c>
      <c r="F62" s="1"/>
      <c r="G62" s="1"/>
      <c r="H62" s="50"/>
      <c r="I62" s="1"/>
      <c r="J62" s="50"/>
      <c r="K62" s="1"/>
      <c r="L62" s="1"/>
      <c r="M62" s="12"/>
      <c r="N62" s="2"/>
      <c r="O62" s="2"/>
      <c r="P62" s="2"/>
      <c r="Q62" s="2"/>
    </row>
    <row r="63">
      <c r="A63" s="9"/>
      <c r="B63" s="58" t="s">
        <v>78</v>
      </c>
      <c r="C63" s="1"/>
      <c r="D63" s="1"/>
      <c r="E63" s="59" t="s">
        <v>725</v>
      </c>
      <c r="F63" s="1"/>
      <c r="G63" s="1"/>
      <c r="H63" s="50"/>
      <c r="I63" s="1"/>
      <c r="J63" s="50"/>
      <c r="K63" s="1"/>
      <c r="L63" s="1"/>
      <c r="M63" s="12"/>
      <c r="N63" s="2"/>
      <c r="O63" s="2"/>
      <c r="P63" s="2"/>
      <c r="Q63" s="2"/>
    </row>
    <row r="64">
      <c r="A64" s="9"/>
      <c r="B64" s="58" t="s">
        <v>80</v>
      </c>
      <c r="C64" s="1"/>
      <c r="D64" s="1"/>
      <c r="E64" s="59" t="s">
        <v>718</v>
      </c>
      <c r="F64" s="1"/>
      <c r="G64" s="1"/>
      <c r="H64" s="50"/>
      <c r="I64" s="1"/>
      <c r="J64" s="50"/>
      <c r="K64" s="1"/>
      <c r="L64" s="1"/>
      <c r="M64" s="12"/>
      <c r="N64" s="2"/>
      <c r="O64" s="2"/>
      <c r="P64" s="2"/>
      <c r="Q64" s="2"/>
    </row>
    <row r="65" thickBot="1">
      <c r="A65" s="9"/>
      <c r="B65" s="60" t="s">
        <v>82</v>
      </c>
      <c r="C65" s="31"/>
      <c r="D65" s="31"/>
      <c r="E65" s="61" t="s">
        <v>83</v>
      </c>
      <c r="F65" s="31"/>
      <c r="G65" s="31"/>
      <c r="H65" s="62"/>
      <c r="I65" s="31"/>
      <c r="J65" s="62"/>
      <c r="K65" s="31"/>
      <c r="L65" s="31"/>
      <c r="M65" s="12"/>
      <c r="N65" s="2"/>
      <c r="O65" s="2"/>
      <c r="P65" s="2"/>
      <c r="Q65" s="2"/>
    </row>
    <row r="66" thickTop="1">
      <c r="A66" s="9"/>
      <c r="B66" s="51">
        <v>9</v>
      </c>
      <c r="C66" s="52" t="s">
        <v>726</v>
      </c>
      <c r="D66" s="52" t="s">
        <v>3</v>
      </c>
      <c r="E66" s="52" t="s">
        <v>727</v>
      </c>
      <c r="F66" s="52" t="s">
        <v>3</v>
      </c>
      <c r="G66" s="53" t="s">
        <v>117</v>
      </c>
      <c r="H66" s="63">
        <v>2</v>
      </c>
      <c r="I66" s="36">
        <f>ROUND(0,2)</f>
        <v>0</v>
      </c>
      <c r="J66" s="64">
        <f>ROUND(I66*H66,2)</f>
        <v>0</v>
      </c>
      <c r="K66" s="65">
        <v>0.20999999999999999</v>
      </c>
      <c r="L66" s="66">
        <f>IF(ISNUMBER(K66),ROUND(J66*(K66+1),2),0)</f>
        <v>0</v>
      </c>
      <c r="M66" s="12"/>
      <c r="N66" s="2"/>
      <c r="O66" s="2"/>
      <c r="P66" s="2"/>
      <c r="Q66" s="42">
        <f>IF(ISNUMBER(K66),IF(H66&gt;0,IF(I66&gt;0,J66,0),0),0)</f>
        <v>0</v>
      </c>
      <c r="R66" s="27">
        <f>IF(ISNUMBER(K66)=FALSE,J66,0)</f>
        <v>0</v>
      </c>
    </row>
    <row r="67">
      <c r="A67" s="9"/>
      <c r="B67" s="58" t="s">
        <v>76</v>
      </c>
      <c r="C67" s="1"/>
      <c r="D67" s="1"/>
      <c r="E67" s="59" t="s">
        <v>3</v>
      </c>
      <c r="F67" s="1"/>
      <c r="G67" s="1"/>
      <c r="H67" s="50"/>
      <c r="I67" s="1"/>
      <c r="J67" s="50"/>
      <c r="K67" s="1"/>
      <c r="L67" s="1"/>
      <c r="M67" s="12"/>
      <c r="N67" s="2"/>
      <c r="O67" s="2"/>
      <c r="P67" s="2"/>
      <c r="Q67" s="2"/>
    </row>
    <row r="68">
      <c r="A68" s="9"/>
      <c r="B68" s="58" t="s">
        <v>78</v>
      </c>
      <c r="C68" s="1"/>
      <c r="D68" s="1"/>
      <c r="E68" s="59" t="s">
        <v>728</v>
      </c>
      <c r="F68" s="1"/>
      <c r="G68" s="1"/>
      <c r="H68" s="50"/>
      <c r="I68" s="1"/>
      <c r="J68" s="50"/>
      <c r="K68" s="1"/>
      <c r="L68" s="1"/>
      <c r="M68" s="12"/>
      <c r="N68" s="2"/>
      <c r="O68" s="2"/>
      <c r="P68" s="2"/>
      <c r="Q68" s="2"/>
    </row>
    <row r="69">
      <c r="A69" s="9"/>
      <c r="B69" s="58" t="s">
        <v>80</v>
      </c>
      <c r="C69" s="1"/>
      <c r="D69" s="1"/>
      <c r="E69" s="59" t="s">
        <v>713</v>
      </c>
      <c r="F69" s="1"/>
      <c r="G69" s="1"/>
      <c r="H69" s="50"/>
      <c r="I69" s="1"/>
      <c r="J69" s="50"/>
      <c r="K69" s="1"/>
      <c r="L69" s="1"/>
      <c r="M69" s="12"/>
      <c r="N69" s="2"/>
      <c r="O69" s="2"/>
      <c r="P69" s="2"/>
      <c r="Q69" s="2"/>
    </row>
    <row r="70" thickBot="1">
      <c r="A70" s="9"/>
      <c r="B70" s="60" t="s">
        <v>82</v>
      </c>
      <c r="C70" s="31"/>
      <c r="D70" s="31"/>
      <c r="E70" s="61" t="s">
        <v>83</v>
      </c>
      <c r="F70" s="31"/>
      <c r="G70" s="31"/>
      <c r="H70" s="62"/>
      <c r="I70" s="31"/>
      <c r="J70" s="62"/>
      <c r="K70" s="31"/>
      <c r="L70" s="31"/>
      <c r="M70" s="12"/>
      <c r="N70" s="2"/>
      <c r="O70" s="2"/>
      <c r="P70" s="2"/>
      <c r="Q70" s="2"/>
    </row>
    <row r="71" thickTop="1">
      <c r="A71" s="9"/>
      <c r="B71" s="51">
        <v>10</v>
      </c>
      <c r="C71" s="52" t="s">
        <v>729</v>
      </c>
      <c r="D71" s="52"/>
      <c r="E71" s="52" t="s">
        <v>730</v>
      </c>
      <c r="F71" s="52" t="s">
        <v>3</v>
      </c>
      <c r="G71" s="53" t="s">
        <v>157</v>
      </c>
      <c r="H71" s="63">
        <v>962.66700000000003</v>
      </c>
      <c r="I71" s="36">
        <f>ROUND(0,2)</f>
        <v>0</v>
      </c>
      <c r="J71" s="64">
        <f>ROUND(I71*H71,2)</f>
        <v>0</v>
      </c>
      <c r="K71" s="65">
        <v>0.20999999999999999</v>
      </c>
      <c r="L71" s="66">
        <f>IF(ISNUMBER(K71),ROUND(J71*(K71+1),2),0)</f>
        <v>0</v>
      </c>
      <c r="M71" s="12"/>
      <c r="N71" s="2"/>
      <c r="O71" s="2"/>
      <c r="P71" s="2"/>
      <c r="Q71" s="42">
        <f>IF(ISNUMBER(K71),IF(H71&gt;0,IF(I71&gt;0,J71,0),0),0)</f>
        <v>0</v>
      </c>
      <c r="R71" s="27">
        <f>IF(ISNUMBER(K71)=FALSE,J71,0)</f>
        <v>0</v>
      </c>
    </row>
    <row r="72">
      <c r="A72" s="9"/>
      <c r="B72" s="58" t="s">
        <v>76</v>
      </c>
      <c r="C72" s="1"/>
      <c r="D72" s="1"/>
      <c r="E72" s="59" t="s">
        <v>731</v>
      </c>
      <c r="F72" s="1"/>
      <c r="G72" s="1"/>
      <c r="H72" s="50"/>
      <c r="I72" s="1"/>
      <c r="J72" s="50"/>
      <c r="K72" s="1"/>
      <c r="L72" s="1"/>
      <c r="M72" s="12"/>
      <c r="N72" s="2"/>
      <c r="O72" s="2"/>
      <c r="P72" s="2"/>
      <c r="Q72" s="2"/>
    </row>
    <row r="73">
      <c r="A73" s="9"/>
      <c r="B73" s="58" t="s">
        <v>78</v>
      </c>
      <c r="C73" s="1"/>
      <c r="D73" s="1"/>
      <c r="E73" s="59" t="s">
        <v>732</v>
      </c>
      <c r="F73" s="1"/>
      <c r="G73" s="1"/>
      <c r="H73" s="50"/>
      <c r="I73" s="1"/>
      <c r="J73" s="50"/>
      <c r="K73" s="1"/>
      <c r="L73" s="1"/>
      <c r="M73" s="12"/>
      <c r="N73" s="2"/>
      <c r="O73" s="2"/>
      <c r="P73" s="2"/>
      <c r="Q73" s="2"/>
    </row>
    <row r="74">
      <c r="A74" s="9"/>
      <c r="B74" s="58" t="s">
        <v>80</v>
      </c>
      <c r="C74" s="1"/>
      <c r="D74" s="1"/>
      <c r="E74" s="59" t="s">
        <v>733</v>
      </c>
      <c r="F74" s="1"/>
      <c r="G74" s="1"/>
      <c r="H74" s="50"/>
      <c r="I74" s="1"/>
      <c r="J74" s="50"/>
      <c r="K74" s="1"/>
      <c r="L74" s="1"/>
      <c r="M74" s="12"/>
      <c r="N74" s="2"/>
      <c r="O74" s="2"/>
      <c r="P74" s="2"/>
      <c r="Q74" s="2"/>
    </row>
    <row r="75" thickBot="1">
      <c r="A75" s="9"/>
      <c r="B75" s="60" t="s">
        <v>82</v>
      </c>
      <c r="C75" s="31"/>
      <c r="D75" s="31"/>
      <c r="E75" s="61" t="s">
        <v>83</v>
      </c>
      <c r="F75" s="31"/>
      <c r="G75" s="31"/>
      <c r="H75" s="62"/>
      <c r="I75" s="31"/>
      <c r="J75" s="62"/>
      <c r="K75" s="31"/>
      <c r="L75" s="31"/>
      <c r="M75" s="12"/>
      <c r="N75" s="2"/>
      <c r="O75" s="2"/>
      <c r="P75" s="2"/>
      <c r="Q75" s="2"/>
    </row>
    <row r="76" thickTop="1">
      <c r="A76" s="9"/>
      <c r="B76" s="51">
        <v>11</v>
      </c>
      <c r="C76" s="52" t="s">
        <v>734</v>
      </c>
      <c r="D76" s="52" t="s">
        <v>3</v>
      </c>
      <c r="E76" s="52" t="s">
        <v>735</v>
      </c>
      <c r="F76" s="52" t="s">
        <v>3</v>
      </c>
      <c r="G76" s="53" t="s">
        <v>157</v>
      </c>
      <c r="H76" s="63">
        <v>962.66700000000003</v>
      </c>
      <c r="I76" s="36">
        <f>ROUND(0,2)</f>
        <v>0</v>
      </c>
      <c r="J76" s="64">
        <f>ROUND(I76*H76,2)</f>
        <v>0</v>
      </c>
      <c r="K76" s="65">
        <v>0.20999999999999999</v>
      </c>
      <c r="L76" s="66">
        <f>IF(ISNUMBER(K76),ROUND(J76*(K76+1),2),0)</f>
        <v>0</v>
      </c>
      <c r="M76" s="12"/>
      <c r="N76" s="2"/>
      <c r="O76" s="2"/>
      <c r="P76" s="2"/>
      <c r="Q76" s="42">
        <f>IF(ISNUMBER(K76),IF(H76&gt;0,IF(I76&gt;0,J76,0),0),0)</f>
        <v>0</v>
      </c>
      <c r="R76" s="27">
        <f>IF(ISNUMBER(K76)=FALSE,J76,0)</f>
        <v>0</v>
      </c>
    </row>
    <row r="77">
      <c r="A77" s="9"/>
      <c r="B77" s="58" t="s">
        <v>76</v>
      </c>
      <c r="C77" s="1"/>
      <c r="D77" s="1"/>
      <c r="E77" s="59" t="s">
        <v>736</v>
      </c>
      <c r="F77" s="1"/>
      <c r="G77" s="1"/>
      <c r="H77" s="50"/>
      <c r="I77" s="1"/>
      <c r="J77" s="50"/>
      <c r="K77" s="1"/>
      <c r="L77" s="1"/>
      <c r="M77" s="12"/>
      <c r="N77" s="2"/>
      <c r="O77" s="2"/>
      <c r="P77" s="2"/>
      <c r="Q77" s="2"/>
    </row>
    <row r="78">
      <c r="A78" s="9"/>
      <c r="B78" s="58" t="s">
        <v>78</v>
      </c>
      <c r="C78" s="1"/>
      <c r="D78" s="1"/>
      <c r="E78" s="59" t="s">
        <v>732</v>
      </c>
      <c r="F78" s="1"/>
      <c r="G78" s="1"/>
      <c r="H78" s="50"/>
      <c r="I78" s="1"/>
      <c r="J78" s="50"/>
      <c r="K78" s="1"/>
      <c r="L78" s="1"/>
      <c r="M78" s="12"/>
      <c r="N78" s="2"/>
      <c r="O78" s="2"/>
      <c r="P78" s="2"/>
      <c r="Q78" s="2"/>
    </row>
    <row r="79">
      <c r="A79" s="9"/>
      <c r="B79" s="58" t="s">
        <v>80</v>
      </c>
      <c r="C79" s="1"/>
      <c r="D79" s="1"/>
      <c r="E79" s="59" t="s">
        <v>737</v>
      </c>
      <c r="F79" s="1"/>
      <c r="G79" s="1"/>
      <c r="H79" s="50"/>
      <c r="I79" s="1"/>
      <c r="J79" s="50"/>
      <c r="K79" s="1"/>
      <c r="L79" s="1"/>
      <c r="M79" s="12"/>
      <c r="N79" s="2"/>
      <c r="O79" s="2"/>
      <c r="P79" s="2"/>
      <c r="Q79" s="2"/>
    </row>
    <row r="80" thickBot="1">
      <c r="A80" s="9"/>
      <c r="B80" s="60" t="s">
        <v>82</v>
      </c>
      <c r="C80" s="31"/>
      <c r="D80" s="31"/>
      <c r="E80" s="61" t="s">
        <v>83</v>
      </c>
      <c r="F80" s="31"/>
      <c r="G80" s="31"/>
      <c r="H80" s="62"/>
      <c r="I80" s="31"/>
      <c r="J80" s="62"/>
      <c r="K80" s="31"/>
      <c r="L80" s="31"/>
      <c r="M80" s="12"/>
      <c r="N80" s="2"/>
      <c r="O80" s="2"/>
      <c r="P80" s="2"/>
      <c r="Q80" s="2"/>
    </row>
    <row r="81" thickTop="1">
      <c r="A81" s="9"/>
      <c r="B81" s="51">
        <v>12</v>
      </c>
      <c r="C81" s="52" t="s">
        <v>738</v>
      </c>
      <c r="D81" s="52" t="s">
        <v>3</v>
      </c>
      <c r="E81" s="52" t="s">
        <v>739</v>
      </c>
      <c r="F81" s="52" t="s">
        <v>3</v>
      </c>
      <c r="G81" s="53" t="s">
        <v>117</v>
      </c>
      <c r="H81" s="63">
        <v>11</v>
      </c>
      <c r="I81" s="36">
        <f>ROUND(0,2)</f>
        <v>0</v>
      </c>
      <c r="J81" s="64">
        <f>ROUND(I81*H81,2)</f>
        <v>0</v>
      </c>
      <c r="K81" s="65">
        <v>0.20999999999999999</v>
      </c>
      <c r="L81" s="66">
        <f>IF(ISNUMBER(K81),ROUND(J81*(K81+1),2),0)</f>
        <v>0</v>
      </c>
      <c r="M81" s="12"/>
      <c r="N81" s="2"/>
      <c r="O81" s="2"/>
      <c r="P81" s="2"/>
      <c r="Q81" s="42">
        <f>IF(ISNUMBER(K81),IF(H81&gt;0,IF(I81&gt;0,J81,0),0),0)</f>
        <v>0</v>
      </c>
      <c r="R81" s="27">
        <f>IF(ISNUMBER(K81)=FALSE,J81,0)</f>
        <v>0</v>
      </c>
    </row>
    <row r="82">
      <c r="A82" s="9"/>
      <c r="B82" s="58" t="s">
        <v>76</v>
      </c>
      <c r="C82" s="1"/>
      <c r="D82" s="1"/>
      <c r="E82" s="59" t="s">
        <v>736</v>
      </c>
      <c r="F82" s="1"/>
      <c r="G82" s="1"/>
      <c r="H82" s="50"/>
      <c r="I82" s="1"/>
      <c r="J82" s="50"/>
      <c r="K82" s="1"/>
      <c r="L82" s="1"/>
      <c r="M82" s="12"/>
      <c r="N82" s="2"/>
      <c r="O82" s="2"/>
      <c r="P82" s="2"/>
      <c r="Q82" s="2"/>
    </row>
    <row r="83">
      <c r="A83" s="9"/>
      <c r="B83" s="58" t="s">
        <v>78</v>
      </c>
      <c r="C83" s="1"/>
      <c r="D83" s="1"/>
      <c r="E83" s="59" t="s">
        <v>740</v>
      </c>
      <c r="F83" s="1"/>
      <c r="G83" s="1"/>
      <c r="H83" s="50"/>
      <c r="I83" s="1"/>
      <c r="J83" s="50"/>
      <c r="K83" s="1"/>
      <c r="L83" s="1"/>
      <c r="M83" s="12"/>
      <c r="N83" s="2"/>
      <c r="O83" s="2"/>
      <c r="P83" s="2"/>
      <c r="Q83" s="2"/>
    </row>
    <row r="84">
      <c r="A84" s="9"/>
      <c r="B84" s="58" t="s">
        <v>80</v>
      </c>
      <c r="C84" s="1"/>
      <c r="D84" s="1"/>
      <c r="E84" s="59" t="s">
        <v>741</v>
      </c>
      <c r="F84" s="1"/>
      <c r="G84" s="1"/>
      <c r="H84" s="50"/>
      <c r="I84" s="1"/>
      <c r="J84" s="50"/>
      <c r="K84" s="1"/>
      <c r="L84" s="1"/>
      <c r="M84" s="12"/>
      <c r="N84" s="2"/>
      <c r="O84" s="2"/>
      <c r="P84" s="2"/>
      <c r="Q84" s="2"/>
    </row>
    <row r="85" thickBot="1">
      <c r="A85" s="9"/>
      <c r="B85" s="60" t="s">
        <v>82</v>
      </c>
      <c r="C85" s="31"/>
      <c r="D85" s="31"/>
      <c r="E85" s="61" t="s">
        <v>83</v>
      </c>
      <c r="F85" s="31"/>
      <c r="G85" s="31"/>
      <c r="H85" s="62"/>
      <c r="I85" s="31"/>
      <c r="J85" s="62"/>
      <c r="K85" s="31"/>
      <c r="L85" s="31"/>
      <c r="M85" s="12"/>
      <c r="N85" s="2"/>
      <c r="O85" s="2"/>
      <c r="P85" s="2"/>
      <c r="Q85" s="2"/>
    </row>
    <row r="86" thickTop="1">
      <c r="A86" s="9"/>
      <c r="B86" s="51">
        <v>13</v>
      </c>
      <c r="C86" s="52" t="s">
        <v>742</v>
      </c>
      <c r="D86" s="52" t="s">
        <v>3</v>
      </c>
      <c r="E86" s="52" t="s">
        <v>743</v>
      </c>
      <c r="F86" s="52" t="s">
        <v>3</v>
      </c>
      <c r="G86" s="53" t="s">
        <v>117</v>
      </c>
      <c r="H86" s="63">
        <v>2</v>
      </c>
      <c r="I86" s="36">
        <f>ROUND(0,2)</f>
        <v>0</v>
      </c>
      <c r="J86" s="64">
        <f>ROUND(I86*H86,2)</f>
        <v>0</v>
      </c>
      <c r="K86" s="65">
        <v>0.20999999999999999</v>
      </c>
      <c r="L86" s="66">
        <f>IF(ISNUMBER(K86),ROUND(J86*(K86+1),2),0)</f>
        <v>0</v>
      </c>
      <c r="M86" s="12"/>
      <c r="N86" s="2"/>
      <c r="O86" s="2"/>
      <c r="P86" s="2"/>
      <c r="Q86" s="42">
        <f>IF(ISNUMBER(K86),IF(H86&gt;0,IF(I86&gt;0,J86,0),0),0)</f>
        <v>0</v>
      </c>
      <c r="R86" s="27">
        <f>IF(ISNUMBER(K86)=FALSE,J86,0)</f>
        <v>0</v>
      </c>
    </row>
    <row r="87">
      <c r="A87" s="9"/>
      <c r="B87" s="58" t="s">
        <v>76</v>
      </c>
      <c r="C87" s="1"/>
      <c r="D87" s="1"/>
      <c r="E87" s="59" t="s">
        <v>744</v>
      </c>
      <c r="F87" s="1"/>
      <c r="G87" s="1"/>
      <c r="H87" s="50"/>
      <c r="I87" s="1"/>
      <c r="J87" s="50"/>
      <c r="K87" s="1"/>
      <c r="L87" s="1"/>
      <c r="M87" s="12"/>
      <c r="N87" s="2"/>
      <c r="O87" s="2"/>
      <c r="P87" s="2"/>
      <c r="Q87" s="2"/>
    </row>
    <row r="88">
      <c r="A88" s="9"/>
      <c r="B88" s="58" t="s">
        <v>78</v>
      </c>
      <c r="C88" s="1"/>
      <c r="D88" s="1"/>
      <c r="E88" s="59" t="s">
        <v>745</v>
      </c>
      <c r="F88" s="1"/>
      <c r="G88" s="1"/>
      <c r="H88" s="50"/>
      <c r="I88" s="1"/>
      <c r="J88" s="50"/>
      <c r="K88" s="1"/>
      <c r="L88" s="1"/>
      <c r="M88" s="12"/>
      <c r="N88" s="2"/>
      <c r="O88" s="2"/>
      <c r="P88" s="2"/>
      <c r="Q88" s="2"/>
    </row>
    <row r="89">
      <c r="A89" s="9"/>
      <c r="B89" s="58" t="s">
        <v>80</v>
      </c>
      <c r="C89" s="1"/>
      <c r="D89" s="1"/>
      <c r="E89" s="59" t="s">
        <v>746</v>
      </c>
      <c r="F89" s="1"/>
      <c r="G89" s="1"/>
      <c r="H89" s="50"/>
      <c r="I89" s="1"/>
      <c r="J89" s="50"/>
      <c r="K89" s="1"/>
      <c r="L89" s="1"/>
      <c r="M89" s="12"/>
      <c r="N89" s="2"/>
      <c r="O89" s="2"/>
      <c r="P89" s="2"/>
      <c r="Q89" s="2"/>
    </row>
    <row r="90" thickBot="1">
      <c r="A90" s="9"/>
      <c r="B90" s="60" t="s">
        <v>82</v>
      </c>
      <c r="C90" s="31"/>
      <c r="D90" s="31"/>
      <c r="E90" s="61" t="s">
        <v>83</v>
      </c>
      <c r="F90" s="31"/>
      <c r="G90" s="31"/>
      <c r="H90" s="62"/>
      <c r="I90" s="31"/>
      <c r="J90" s="62"/>
      <c r="K90" s="31"/>
      <c r="L90" s="31"/>
      <c r="M90" s="12"/>
      <c r="N90" s="2"/>
      <c r="O90" s="2"/>
      <c r="P90" s="2"/>
      <c r="Q90" s="2"/>
    </row>
    <row r="91" thickTop="1" thickBot="1" ht="25" customHeight="1">
      <c r="A91" s="9"/>
      <c r="B91" s="1"/>
      <c r="C91" s="67">
        <v>9</v>
      </c>
      <c r="D91" s="1"/>
      <c r="E91" s="67" t="s">
        <v>135</v>
      </c>
      <c r="F91" s="1"/>
      <c r="G91" s="68" t="s">
        <v>120</v>
      </c>
      <c r="H91" s="69">
        <f>J26+J31+J36+J41+J46+J51+J56+J61+J66+J71+J76+J81+J86</f>
        <v>0</v>
      </c>
      <c r="I91" s="68" t="s">
        <v>121</v>
      </c>
      <c r="J91" s="70">
        <f>(L91-H91)</f>
        <v>0</v>
      </c>
      <c r="K91" s="68" t="s">
        <v>122</v>
      </c>
      <c r="L91" s="71">
        <f>L26+L31+L36+L41+L46+L51+L56+L61+L66+L71+L76+L81+L86</f>
        <v>0</v>
      </c>
      <c r="M91" s="12"/>
      <c r="N91" s="2"/>
      <c r="O91" s="2"/>
      <c r="P91" s="2"/>
      <c r="Q91" s="42">
        <f>0+Q26+Q31+Q36+Q41+Q46+Q51+Q56+Q61+Q66+Q71+Q76+Q81+Q86</f>
        <v>0</v>
      </c>
      <c r="R91" s="27">
        <f>0+R26+R31+R36+R41+R46+R51+R56+R61+R66+R71+R76+R81+R86</f>
        <v>0</v>
      </c>
      <c r="S91" s="72">
        <f>Q91*(1+J91)+R91</f>
        <v>0</v>
      </c>
    </row>
    <row r="92" thickTop="1" thickBot="1" ht="25" customHeight="1">
      <c r="A92" s="9"/>
      <c r="B92" s="73"/>
      <c r="C92" s="73"/>
      <c r="D92" s="73"/>
      <c r="E92" s="73"/>
      <c r="F92" s="73"/>
      <c r="G92" s="74" t="s">
        <v>123</v>
      </c>
      <c r="H92" s="75">
        <f>J26+J31+J36+J41+J46+J51+J56+J61+J66+J71+J76+J81+J86</f>
        <v>0</v>
      </c>
      <c r="I92" s="74" t="s">
        <v>124</v>
      </c>
      <c r="J92" s="76">
        <f>0+J91</f>
        <v>0</v>
      </c>
      <c r="K92" s="74" t="s">
        <v>125</v>
      </c>
      <c r="L92" s="77">
        <f>L26+L31+L36+L41+L46+L51+L56+L61+L66+L71+L76+L81+L86</f>
        <v>0</v>
      </c>
      <c r="M92" s="12"/>
      <c r="N92" s="2"/>
      <c r="O92" s="2"/>
      <c r="P92" s="2"/>
      <c r="Q92" s="2"/>
    </row>
    <row r="93">
      <c r="A93" s="13"/>
      <c r="B93" s="4"/>
      <c r="C93" s="4"/>
      <c r="D93" s="4"/>
      <c r="E93" s="4"/>
      <c r="F93" s="4"/>
      <c r="G93" s="4"/>
      <c r="H93" s="79"/>
      <c r="I93" s="4"/>
      <c r="J93" s="79"/>
      <c r="K93" s="4"/>
      <c r="L93" s="4"/>
      <c r="M93" s="14"/>
      <c r="N93" s="2"/>
      <c r="O93" s="2"/>
      <c r="P93" s="2"/>
      <c r="Q93" s="2"/>
    </row>
    <row r="94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2"/>
      <c r="O94" s="2"/>
      <c r="P94" s="2"/>
      <c r="Q94" s="2"/>
    </row>
  </sheetData>
  <mergeCells count="67"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7:D87"/>
    <mergeCell ref="B88:D88"/>
    <mergeCell ref="B89:D89"/>
    <mergeCell ref="B90:D90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 codeName="_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55</v>
      </c>
      <c r="B10" s="1"/>
      <c r="C10" s="16"/>
      <c r="D10" s="1"/>
      <c r="E10" s="1"/>
      <c r="F10" s="1"/>
      <c r="G10" s="17"/>
      <c r="H10" s="1"/>
      <c r="I10" s="40" t="s">
        <v>56</v>
      </c>
      <c r="J10" s="41">
        <f>H49+H107+H165+H193+H241+H269+H277+H305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747</v>
      </c>
      <c r="B11" s="1"/>
      <c r="C11" s="1"/>
      <c r="D11" s="1"/>
      <c r="E11" s="1"/>
      <c r="F11" s="1"/>
      <c r="G11" s="40"/>
      <c r="H11" s="1"/>
      <c r="I11" s="40" t="s">
        <v>58</v>
      </c>
      <c r="J11" s="41">
        <f>L49+L107+L165+L193+L241+L269+L277+L305</f>
        <v>0</v>
      </c>
      <c r="K11" s="1"/>
      <c r="L11" s="1"/>
      <c r="M11" s="12"/>
      <c r="N11" s="2"/>
      <c r="O11" s="2"/>
      <c r="P11" s="2"/>
      <c r="Q11" s="42">
        <f>IF(SUM(K20:K27)&gt;0,ROUND(SUM(S20:S27)/SUM(K20:K27)-1,8),0)</f>
        <v>0</v>
      </c>
      <c r="R11" s="27">
        <f>AVERAGE(J48,J106,J164,J192,J240,J268,J276,J304)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59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60</v>
      </c>
      <c r="C19" s="43"/>
      <c r="D19" s="43"/>
      <c r="E19" s="43" t="s">
        <v>61</v>
      </c>
      <c r="F19" s="43"/>
      <c r="G19" s="44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62</v>
      </c>
      <c r="F20" s="1"/>
      <c r="G20" s="1"/>
      <c r="H20" s="1"/>
      <c r="I20" s="1"/>
      <c r="J20" s="1"/>
      <c r="K20" s="47">
        <f>H49</f>
        <v>0</v>
      </c>
      <c r="L20" s="47">
        <f>L49</f>
        <v>0</v>
      </c>
      <c r="M20" s="12"/>
      <c r="N20" s="2"/>
      <c r="O20" s="2"/>
      <c r="P20" s="2"/>
      <c r="Q20" s="2"/>
      <c r="S20" s="27">
        <f>S48</f>
        <v>0</v>
      </c>
    </row>
    <row r="21">
      <c r="A21" s="9"/>
      <c r="B21" s="45">
        <v>1</v>
      </c>
      <c r="C21" s="1"/>
      <c r="D21" s="1"/>
      <c r="E21" s="46" t="s">
        <v>134</v>
      </c>
      <c r="F21" s="1"/>
      <c r="G21" s="1"/>
      <c r="H21" s="1"/>
      <c r="I21" s="1"/>
      <c r="J21" s="1"/>
      <c r="K21" s="47">
        <f>H107</f>
        <v>0</v>
      </c>
      <c r="L21" s="47">
        <f>L107</f>
        <v>0</v>
      </c>
      <c r="M21" s="12"/>
      <c r="N21" s="2"/>
      <c r="O21" s="2"/>
      <c r="P21" s="2"/>
      <c r="Q21" s="2"/>
      <c r="S21" s="27">
        <f>S106</f>
        <v>0</v>
      </c>
    </row>
    <row r="22">
      <c r="A22" s="9"/>
      <c r="B22" s="45">
        <v>2</v>
      </c>
      <c r="C22" s="1"/>
      <c r="D22" s="1"/>
      <c r="E22" s="46" t="s">
        <v>266</v>
      </c>
      <c r="F22" s="1"/>
      <c r="G22" s="1"/>
      <c r="H22" s="1"/>
      <c r="I22" s="1"/>
      <c r="J22" s="1"/>
      <c r="K22" s="47">
        <f>H165</f>
        <v>0</v>
      </c>
      <c r="L22" s="47">
        <f>L165</f>
        <v>0</v>
      </c>
      <c r="M22" s="12"/>
      <c r="N22" s="2"/>
      <c r="O22" s="2"/>
      <c r="P22" s="2"/>
      <c r="Q22" s="2"/>
      <c r="S22" s="27">
        <f>S164</f>
        <v>0</v>
      </c>
    </row>
    <row r="23">
      <c r="A23" s="9"/>
      <c r="B23" s="45">
        <v>3</v>
      </c>
      <c r="C23" s="1"/>
      <c r="D23" s="1"/>
      <c r="E23" s="46" t="s">
        <v>748</v>
      </c>
      <c r="F23" s="1"/>
      <c r="G23" s="1"/>
      <c r="H23" s="1"/>
      <c r="I23" s="1"/>
      <c r="J23" s="1"/>
      <c r="K23" s="47">
        <f>H193</f>
        <v>0</v>
      </c>
      <c r="L23" s="47">
        <f>L193</f>
        <v>0</v>
      </c>
      <c r="M23" s="12"/>
      <c r="N23" s="2"/>
      <c r="O23" s="2"/>
      <c r="P23" s="2"/>
      <c r="Q23" s="2"/>
      <c r="S23" s="27">
        <f>S192</f>
        <v>0</v>
      </c>
    </row>
    <row r="24">
      <c r="A24" s="9"/>
      <c r="B24" s="45">
        <v>4</v>
      </c>
      <c r="C24" s="1"/>
      <c r="D24" s="1"/>
      <c r="E24" s="46" t="s">
        <v>267</v>
      </c>
      <c r="F24" s="1"/>
      <c r="G24" s="1"/>
      <c r="H24" s="1"/>
      <c r="I24" s="1"/>
      <c r="J24" s="1"/>
      <c r="K24" s="47">
        <f>H241</f>
        <v>0</v>
      </c>
      <c r="L24" s="47">
        <f>L241</f>
        <v>0</v>
      </c>
      <c r="M24" s="12"/>
      <c r="N24" s="2"/>
      <c r="O24" s="2"/>
      <c r="P24" s="2"/>
      <c r="Q24" s="2"/>
      <c r="S24" s="27">
        <f>S240</f>
        <v>0</v>
      </c>
    </row>
    <row r="25">
      <c r="A25" s="9"/>
      <c r="B25" s="45">
        <v>7</v>
      </c>
      <c r="C25" s="1"/>
      <c r="D25" s="1"/>
      <c r="E25" s="46" t="s">
        <v>749</v>
      </c>
      <c r="F25" s="1"/>
      <c r="G25" s="1"/>
      <c r="H25" s="1"/>
      <c r="I25" s="1"/>
      <c r="J25" s="1"/>
      <c r="K25" s="47">
        <f>H269</f>
        <v>0</v>
      </c>
      <c r="L25" s="47">
        <f>L269</f>
        <v>0</v>
      </c>
      <c r="M25" s="48"/>
      <c r="N25" s="2"/>
      <c r="O25" s="2"/>
      <c r="P25" s="2"/>
      <c r="Q25" s="2"/>
      <c r="S25" s="27">
        <f>S268</f>
        <v>0</v>
      </c>
    </row>
    <row r="26">
      <c r="A26" s="9"/>
      <c r="B26" s="45">
        <v>8</v>
      </c>
      <c r="C26" s="1"/>
      <c r="D26" s="1"/>
      <c r="E26" s="46" t="s">
        <v>269</v>
      </c>
      <c r="F26" s="1"/>
      <c r="G26" s="1"/>
      <c r="H26" s="1"/>
      <c r="I26" s="1"/>
      <c r="J26" s="1"/>
      <c r="K26" s="47">
        <f>H277</f>
        <v>0</v>
      </c>
      <c r="L26" s="47">
        <f>L277</f>
        <v>0</v>
      </c>
      <c r="M26" s="48"/>
      <c r="N26" s="2"/>
      <c r="O26" s="2"/>
      <c r="P26" s="2"/>
      <c r="Q26" s="2"/>
      <c r="S26" s="27">
        <f>S276</f>
        <v>0</v>
      </c>
    </row>
    <row r="27">
      <c r="A27" s="9"/>
      <c r="B27" s="45">
        <v>9</v>
      </c>
      <c r="C27" s="1"/>
      <c r="D27" s="1"/>
      <c r="E27" s="46" t="s">
        <v>135</v>
      </c>
      <c r="F27" s="1"/>
      <c r="G27" s="1"/>
      <c r="H27" s="1"/>
      <c r="I27" s="1"/>
      <c r="J27" s="1"/>
      <c r="K27" s="47">
        <f>H305</f>
        <v>0</v>
      </c>
      <c r="L27" s="47">
        <f>L305</f>
        <v>0</v>
      </c>
      <c r="M27" s="48"/>
      <c r="N27" s="2"/>
      <c r="O27" s="2"/>
      <c r="P27" s="2"/>
      <c r="Q27" s="2"/>
      <c r="S27" s="27">
        <f>S304</f>
        <v>0</v>
      </c>
    </row>
    <row r="28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81"/>
      <c r="N28" s="2"/>
      <c r="O28" s="2"/>
      <c r="P28" s="2"/>
      <c r="Q28" s="2"/>
    </row>
    <row r="29" ht="14" customHeight="1">
      <c r="A29" s="4"/>
      <c r="B29" s="37" t="s">
        <v>64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80"/>
      <c r="N30" s="2"/>
      <c r="O30" s="2"/>
      <c r="P30" s="2"/>
      <c r="Q30" s="2"/>
    </row>
    <row r="31" ht="18" customHeight="1">
      <c r="A31" s="9"/>
      <c r="B31" s="43" t="s">
        <v>65</v>
      </c>
      <c r="C31" s="43" t="s">
        <v>60</v>
      </c>
      <c r="D31" s="43" t="s">
        <v>66</v>
      </c>
      <c r="E31" s="43" t="s">
        <v>61</v>
      </c>
      <c r="F31" s="43" t="s">
        <v>67</v>
      </c>
      <c r="G31" s="44" t="s">
        <v>68</v>
      </c>
      <c r="H31" s="22" t="s">
        <v>69</v>
      </c>
      <c r="I31" s="22" t="s">
        <v>70</v>
      </c>
      <c r="J31" s="22" t="s">
        <v>16</v>
      </c>
      <c r="K31" s="44" t="s">
        <v>71</v>
      </c>
      <c r="L31" s="22" t="s">
        <v>17</v>
      </c>
      <c r="M31" s="48"/>
      <c r="N31" s="2"/>
      <c r="O31" s="2"/>
      <c r="P31" s="2"/>
      <c r="Q31" s="2"/>
    </row>
    <row r="32" ht="40" customHeight="1">
      <c r="A32" s="9"/>
      <c r="B32" s="49" t="s">
        <v>72</v>
      </c>
      <c r="C32" s="1"/>
      <c r="D32" s="1"/>
      <c r="E32" s="1"/>
      <c r="F32" s="1"/>
      <c r="G32" s="1"/>
      <c r="H32" s="50"/>
      <c r="I32" s="1"/>
      <c r="J32" s="50"/>
      <c r="K32" s="1"/>
      <c r="L32" s="1"/>
      <c r="M32" s="12"/>
      <c r="N32" s="2"/>
      <c r="O32" s="2"/>
      <c r="P32" s="2"/>
      <c r="Q32" s="2"/>
    </row>
    <row r="33">
      <c r="A33" s="9"/>
      <c r="B33" s="51">
        <v>1</v>
      </c>
      <c r="C33" s="52" t="s">
        <v>136</v>
      </c>
      <c r="D33" s="52" t="s">
        <v>85</v>
      </c>
      <c r="E33" s="52" t="s">
        <v>137</v>
      </c>
      <c r="F33" s="52" t="s">
        <v>3</v>
      </c>
      <c r="G33" s="53" t="s">
        <v>138</v>
      </c>
      <c r="H33" s="54">
        <v>2935.5300000000002</v>
      </c>
      <c r="I33" s="25">
        <f>ROUND(0,2)</f>
        <v>0</v>
      </c>
      <c r="J33" s="55">
        <f>ROUND(I33*H33,2)</f>
        <v>0</v>
      </c>
      <c r="K33" s="56">
        <v>0.20999999999999999</v>
      </c>
      <c r="L33" s="57">
        <f>IF(ISNUMBER(K33),ROUND(J33*(K33+1),2),0)</f>
        <v>0</v>
      </c>
      <c r="M33" s="12"/>
      <c r="N33" s="2"/>
      <c r="O33" s="2"/>
      <c r="P33" s="2"/>
      <c r="Q33" s="42">
        <f>IF(ISNUMBER(K33),IF(H33&gt;0,IF(I33&gt;0,J33,0),0),0)</f>
        <v>0</v>
      </c>
      <c r="R33" s="27">
        <f>IF(ISNUMBER(K33)=FALSE,J33,0)</f>
        <v>0</v>
      </c>
    </row>
    <row r="34">
      <c r="A34" s="9"/>
      <c r="B34" s="58" t="s">
        <v>76</v>
      </c>
      <c r="C34" s="1"/>
      <c r="D34" s="1"/>
      <c r="E34" s="59" t="s">
        <v>270</v>
      </c>
      <c r="F34" s="1"/>
      <c r="G34" s="1"/>
      <c r="H34" s="50"/>
      <c r="I34" s="1"/>
      <c r="J34" s="50"/>
      <c r="K34" s="1"/>
      <c r="L34" s="1"/>
      <c r="M34" s="12"/>
      <c r="N34" s="2"/>
      <c r="O34" s="2"/>
      <c r="P34" s="2"/>
      <c r="Q34" s="2"/>
    </row>
    <row r="35">
      <c r="A35" s="9"/>
      <c r="B35" s="58" t="s">
        <v>78</v>
      </c>
      <c r="C35" s="1"/>
      <c r="D35" s="1"/>
      <c r="E35" s="59" t="s">
        <v>750</v>
      </c>
      <c r="F35" s="1"/>
      <c r="G35" s="1"/>
      <c r="H35" s="50"/>
      <c r="I35" s="1"/>
      <c r="J35" s="50"/>
      <c r="K35" s="1"/>
      <c r="L35" s="1"/>
      <c r="M35" s="12"/>
      <c r="N35" s="2"/>
      <c r="O35" s="2"/>
      <c r="P35" s="2"/>
      <c r="Q35" s="2"/>
    </row>
    <row r="36">
      <c r="A36" s="9"/>
      <c r="B36" s="58" t="s">
        <v>80</v>
      </c>
      <c r="C36" s="1"/>
      <c r="D36" s="1"/>
      <c r="E36" s="59" t="s">
        <v>141</v>
      </c>
      <c r="F36" s="1"/>
      <c r="G36" s="1"/>
      <c r="H36" s="50"/>
      <c r="I36" s="1"/>
      <c r="J36" s="50"/>
      <c r="K36" s="1"/>
      <c r="L36" s="1"/>
      <c r="M36" s="12"/>
      <c r="N36" s="2"/>
      <c r="O36" s="2"/>
      <c r="P36" s="2"/>
      <c r="Q36" s="2"/>
    </row>
    <row r="37" thickBot="1">
      <c r="A37" s="9"/>
      <c r="B37" s="60" t="s">
        <v>82</v>
      </c>
      <c r="C37" s="31"/>
      <c r="D37" s="31"/>
      <c r="E37" s="61" t="s">
        <v>83</v>
      </c>
      <c r="F37" s="31"/>
      <c r="G37" s="31"/>
      <c r="H37" s="62"/>
      <c r="I37" s="31"/>
      <c r="J37" s="62"/>
      <c r="K37" s="31"/>
      <c r="L37" s="31"/>
      <c r="M37" s="12"/>
      <c r="N37" s="2"/>
      <c r="O37" s="2"/>
      <c r="P37" s="2"/>
      <c r="Q37" s="2"/>
    </row>
    <row r="38" thickTop="1">
      <c r="A38" s="9"/>
      <c r="B38" s="51">
        <v>2</v>
      </c>
      <c r="C38" s="52" t="s">
        <v>751</v>
      </c>
      <c r="D38" s="52" t="s">
        <v>3</v>
      </c>
      <c r="E38" s="52" t="s">
        <v>752</v>
      </c>
      <c r="F38" s="52" t="s">
        <v>3</v>
      </c>
      <c r="G38" s="53" t="s">
        <v>117</v>
      </c>
      <c r="H38" s="63">
        <v>1</v>
      </c>
      <c r="I38" s="36">
        <f>ROUND(0,2)</f>
        <v>0</v>
      </c>
      <c r="J38" s="64">
        <f>ROUND(I38*H38,2)</f>
        <v>0</v>
      </c>
      <c r="K38" s="65">
        <v>0.20999999999999999</v>
      </c>
      <c r="L38" s="66">
        <f>IF(ISNUMBER(K38),ROUND(J38*(K38+1),2),0)</f>
        <v>0</v>
      </c>
      <c r="M38" s="12"/>
      <c r="N38" s="2"/>
      <c r="O38" s="2"/>
      <c r="P38" s="2"/>
      <c r="Q38" s="42">
        <f>IF(ISNUMBER(K38),IF(H38&gt;0,IF(I38&gt;0,J38,0),0),0)</f>
        <v>0</v>
      </c>
      <c r="R38" s="27">
        <f>IF(ISNUMBER(K38)=FALSE,J38,0)</f>
        <v>0</v>
      </c>
    </row>
    <row r="39">
      <c r="A39" s="9"/>
      <c r="B39" s="58" t="s">
        <v>76</v>
      </c>
      <c r="C39" s="1"/>
      <c r="D39" s="1"/>
      <c r="E39" s="59" t="s">
        <v>3</v>
      </c>
      <c r="F39" s="1"/>
      <c r="G39" s="1"/>
      <c r="H39" s="50"/>
      <c r="I39" s="1"/>
      <c r="J39" s="50"/>
      <c r="K39" s="1"/>
      <c r="L39" s="1"/>
      <c r="M39" s="12"/>
      <c r="N39" s="2"/>
      <c r="O39" s="2"/>
      <c r="P39" s="2"/>
      <c r="Q39" s="2"/>
    </row>
    <row r="40">
      <c r="A40" s="9"/>
      <c r="B40" s="58" t="s">
        <v>78</v>
      </c>
      <c r="C40" s="1"/>
      <c r="D40" s="1"/>
      <c r="E40" s="59" t="s">
        <v>79</v>
      </c>
      <c r="F40" s="1"/>
      <c r="G40" s="1"/>
      <c r="H40" s="50"/>
      <c r="I40" s="1"/>
      <c r="J40" s="50"/>
      <c r="K40" s="1"/>
      <c r="L40" s="1"/>
      <c r="M40" s="12"/>
      <c r="N40" s="2"/>
      <c r="O40" s="2"/>
      <c r="P40" s="2"/>
      <c r="Q40" s="2"/>
    </row>
    <row r="41">
      <c r="A41" s="9"/>
      <c r="B41" s="58" t="s">
        <v>80</v>
      </c>
      <c r="C41" s="1"/>
      <c r="D41" s="1"/>
      <c r="E41" s="59" t="s">
        <v>97</v>
      </c>
      <c r="F41" s="1"/>
      <c r="G41" s="1"/>
      <c r="H41" s="50"/>
      <c r="I41" s="1"/>
      <c r="J41" s="50"/>
      <c r="K41" s="1"/>
      <c r="L41" s="1"/>
      <c r="M41" s="12"/>
      <c r="N41" s="2"/>
      <c r="O41" s="2"/>
      <c r="P41" s="2"/>
      <c r="Q41" s="2"/>
    </row>
    <row r="42" thickBot="1">
      <c r="A42" s="9"/>
      <c r="B42" s="60" t="s">
        <v>82</v>
      </c>
      <c r="C42" s="31"/>
      <c r="D42" s="31"/>
      <c r="E42" s="61" t="s">
        <v>83</v>
      </c>
      <c r="F42" s="31"/>
      <c r="G42" s="31"/>
      <c r="H42" s="62"/>
      <c r="I42" s="31"/>
      <c r="J42" s="62"/>
      <c r="K42" s="31"/>
      <c r="L42" s="31"/>
      <c r="M42" s="12"/>
      <c r="N42" s="2"/>
      <c r="O42" s="2"/>
      <c r="P42" s="2"/>
      <c r="Q42" s="2"/>
    </row>
    <row r="43" thickTop="1">
      <c r="A43" s="9"/>
      <c r="B43" s="51">
        <v>3</v>
      </c>
      <c r="C43" s="52" t="s">
        <v>753</v>
      </c>
      <c r="D43" s="52" t="s">
        <v>3</v>
      </c>
      <c r="E43" s="52" t="s">
        <v>754</v>
      </c>
      <c r="F43" s="52" t="s">
        <v>3</v>
      </c>
      <c r="G43" s="53" t="s">
        <v>117</v>
      </c>
      <c r="H43" s="63">
        <v>1</v>
      </c>
      <c r="I43" s="36">
        <f>ROUND(0,2)</f>
        <v>0</v>
      </c>
      <c r="J43" s="64">
        <f>ROUND(I43*H43,2)</f>
        <v>0</v>
      </c>
      <c r="K43" s="65">
        <v>0.20999999999999999</v>
      </c>
      <c r="L43" s="66">
        <f>IF(ISNUMBER(K43),ROUND(J43*(K43+1),2),0)</f>
        <v>0</v>
      </c>
      <c r="M43" s="12"/>
      <c r="N43" s="2"/>
      <c r="O43" s="2"/>
      <c r="P43" s="2"/>
      <c r="Q43" s="42">
        <f>IF(ISNUMBER(K43),IF(H43&gt;0,IF(I43&gt;0,J43,0),0),0)</f>
        <v>0</v>
      </c>
      <c r="R43" s="27">
        <f>IF(ISNUMBER(K43)=FALSE,J43,0)</f>
        <v>0</v>
      </c>
    </row>
    <row r="44">
      <c r="A44" s="9"/>
      <c r="B44" s="58" t="s">
        <v>76</v>
      </c>
      <c r="C44" s="1"/>
      <c r="D44" s="1"/>
      <c r="E44" s="59" t="s">
        <v>755</v>
      </c>
      <c r="F44" s="1"/>
      <c r="G44" s="1"/>
      <c r="H44" s="50"/>
      <c r="I44" s="1"/>
      <c r="J44" s="50"/>
      <c r="K44" s="1"/>
      <c r="L44" s="1"/>
      <c r="M44" s="12"/>
      <c r="N44" s="2"/>
      <c r="O44" s="2"/>
      <c r="P44" s="2"/>
      <c r="Q44" s="2"/>
    </row>
    <row r="45">
      <c r="A45" s="9"/>
      <c r="B45" s="58" t="s">
        <v>78</v>
      </c>
      <c r="C45" s="1"/>
      <c r="D45" s="1"/>
      <c r="E45" s="59" t="s">
        <v>79</v>
      </c>
      <c r="F45" s="1"/>
      <c r="G45" s="1"/>
      <c r="H45" s="50"/>
      <c r="I45" s="1"/>
      <c r="J45" s="50"/>
      <c r="K45" s="1"/>
      <c r="L45" s="1"/>
      <c r="M45" s="12"/>
      <c r="N45" s="2"/>
      <c r="O45" s="2"/>
      <c r="P45" s="2"/>
      <c r="Q45" s="2"/>
    </row>
    <row r="46">
      <c r="A46" s="9"/>
      <c r="B46" s="58" t="s">
        <v>80</v>
      </c>
      <c r="C46" s="1"/>
      <c r="D46" s="1"/>
      <c r="E46" s="59" t="s">
        <v>756</v>
      </c>
      <c r="F46" s="1"/>
      <c r="G46" s="1"/>
      <c r="H46" s="50"/>
      <c r="I46" s="1"/>
      <c r="J46" s="50"/>
      <c r="K46" s="1"/>
      <c r="L46" s="1"/>
      <c r="M46" s="12"/>
      <c r="N46" s="2"/>
      <c r="O46" s="2"/>
      <c r="P46" s="2"/>
      <c r="Q46" s="2"/>
    </row>
    <row r="47" thickBot="1">
      <c r="A47" s="9"/>
      <c r="B47" s="60" t="s">
        <v>82</v>
      </c>
      <c r="C47" s="31"/>
      <c r="D47" s="31"/>
      <c r="E47" s="61" t="s">
        <v>83</v>
      </c>
      <c r="F47" s="31"/>
      <c r="G47" s="31"/>
      <c r="H47" s="62"/>
      <c r="I47" s="31"/>
      <c r="J47" s="62"/>
      <c r="K47" s="31"/>
      <c r="L47" s="31"/>
      <c r="M47" s="12"/>
      <c r="N47" s="2"/>
      <c r="O47" s="2"/>
      <c r="P47" s="2"/>
      <c r="Q47" s="2"/>
    </row>
    <row r="48" thickTop="1" thickBot="1" ht="25" customHeight="1">
      <c r="A48" s="9"/>
      <c r="B48" s="1"/>
      <c r="C48" s="67">
        <v>0</v>
      </c>
      <c r="D48" s="1"/>
      <c r="E48" s="67" t="s">
        <v>62</v>
      </c>
      <c r="F48" s="1"/>
      <c r="G48" s="68" t="s">
        <v>120</v>
      </c>
      <c r="H48" s="69">
        <f>J33+J38+J43</f>
        <v>0</v>
      </c>
      <c r="I48" s="68" t="s">
        <v>121</v>
      </c>
      <c r="J48" s="70">
        <f>(L48-H48)</f>
        <v>0</v>
      </c>
      <c r="K48" s="68" t="s">
        <v>122</v>
      </c>
      <c r="L48" s="71">
        <f>L33+L38+L43</f>
        <v>0</v>
      </c>
      <c r="M48" s="12"/>
      <c r="N48" s="2"/>
      <c r="O48" s="2"/>
      <c r="P48" s="2"/>
      <c r="Q48" s="42">
        <f>0+Q33+Q38+Q43</f>
        <v>0</v>
      </c>
      <c r="R48" s="27">
        <f>0+R33+R38+R43</f>
        <v>0</v>
      </c>
      <c r="S48" s="72">
        <f>Q48*(1+J48)+R48</f>
        <v>0</v>
      </c>
    </row>
    <row r="49" thickTop="1" thickBot="1" ht="25" customHeight="1">
      <c r="A49" s="9"/>
      <c r="B49" s="73"/>
      <c r="C49" s="73"/>
      <c r="D49" s="73"/>
      <c r="E49" s="73"/>
      <c r="F49" s="73"/>
      <c r="G49" s="74" t="s">
        <v>123</v>
      </c>
      <c r="H49" s="75">
        <f>J33+J38+J43</f>
        <v>0</v>
      </c>
      <c r="I49" s="74" t="s">
        <v>124</v>
      </c>
      <c r="J49" s="76">
        <f>0+J48</f>
        <v>0</v>
      </c>
      <c r="K49" s="74" t="s">
        <v>125</v>
      </c>
      <c r="L49" s="77">
        <f>L33+L38+L43</f>
        <v>0</v>
      </c>
      <c r="M49" s="12"/>
      <c r="N49" s="2"/>
      <c r="O49" s="2"/>
      <c r="P49" s="2"/>
      <c r="Q49" s="2"/>
    </row>
    <row r="50" ht="40" customHeight="1">
      <c r="A50" s="9"/>
      <c r="B50" s="78" t="s">
        <v>154</v>
      </c>
      <c r="C50" s="1"/>
      <c r="D50" s="1"/>
      <c r="E50" s="1"/>
      <c r="F50" s="1"/>
      <c r="G50" s="1"/>
      <c r="H50" s="50"/>
      <c r="I50" s="1"/>
      <c r="J50" s="50"/>
      <c r="K50" s="1"/>
      <c r="L50" s="1"/>
      <c r="M50" s="12"/>
      <c r="N50" s="2"/>
      <c r="O50" s="2"/>
      <c r="P50" s="2"/>
      <c r="Q50" s="2"/>
    </row>
    <row r="51">
      <c r="A51" s="9"/>
      <c r="B51" s="51">
        <v>4</v>
      </c>
      <c r="C51" s="52" t="s">
        <v>757</v>
      </c>
      <c r="D51" s="52" t="s">
        <v>3</v>
      </c>
      <c r="E51" s="52" t="s">
        <v>758</v>
      </c>
      <c r="F51" s="52" t="s">
        <v>3</v>
      </c>
      <c r="G51" s="53" t="s">
        <v>759</v>
      </c>
      <c r="H51" s="54">
        <v>240</v>
      </c>
      <c r="I51" s="25">
        <f>ROUND(0,2)</f>
        <v>0</v>
      </c>
      <c r="J51" s="55">
        <f>ROUND(I51*H51,2)</f>
        <v>0</v>
      </c>
      <c r="K51" s="56">
        <v>0.20999999999999999</v>
      </c>
      <c r="L51" s="57">
        <f>IF(ISNUMBER(K51),ROUND(J51*(K51+1),2),0)</f>
        <v>0</v>
      </c>
      <c r="M51" s="12"/>
      <c r="N51" s="2"/>
      <c r="O51" s="2"/>
      <c r="P51" s="2"/>
      <c r="Q51" s="42">
        <f>IF(ISNUMBER(K51),IF(H51&gt;0,IF(I51&gt;0,J51,0),0),0)</f>
        <v>0</v>
      </c>
      <c r="R51" s="27">
        <f>IF(ISNUMBER(K51)=FALSE,J51,0)</f>
        <v>0</v>
      </c>
    </row>
    <row r="52">
      <c r="A52" s="9"/>
      <c r="B52" s="58" t="s">
        <v>76</v>
      </c>
      <c r="C52" s="1"/>
      <c r="D52" s="1"/>
      <c r="E52" s="59" t="s">
        <v>3</v>
      </c>
      <c r="F52" s="1"/>
      <c r="G52" s="1"/>
      <c r="H52" s="50"/>
      <c r="I52" s="1"/>
      <c r="J52" s="50"/>
      <c r="K52" s="1"/>
      <c r="L52" s="1"/>
      <c r="M52" s="12"/>
      <c r="N52" s="2"/>
      <c r="O52" s="2"/>
      <c r="P52" s="2"/>
      <c r="Q52" s="2"/>
    </row>
    <row r="53">
      <c r="A53" s="9"/>
      <c r="B53" s="58" t="s">
        <v>78</v>
      </c>
      <c r="C53" s="1"/>
      <c r="D53" s="1"/>
      <c r="E53" s="59" t="s">
        <v>760</v>
      </c>
      <c r="F53" s="1"/>
      <c r="G53" s="1"/>
      <c r="H53" s="50"/>
      <c r="I53" s="1"/>
      <c r="J53" s="50"/>
      <c r="K53" s="1"/>
      <c r="L53" s="1"/>
      <c r="M53" s="12"/>
      <c r="N53" s="2"/>
      <c r="O53" s="2"/>
      <c r="P53" s="2"/>
      <c r="Q53" s="2"/>
    </row>
    <row r="54">
      <c r="A54" s="9"/>
      <c r="B54" s="58" t="s">
        <v>80</v>
      </c>
      <c r="C54" s="1"/>
      <c r="D54" s="1"/>
      <c r="E54" s="59" t="s">
        <v>761</v>
      </c>
      <c r="F54" s="1"/>
      <c r="G54" s="1"/>
      <c r="H54" s="50"/>
      <c r="I54" s="1"/>
      <c r="J54" s="50"/>
      <c r="K54" s="1"/>
      <c r="L54" s="1"/>
      <c r="M54" s="12"/>
      <c r="N54" s="2"/>
      <c r="O54" s="2"/>
      <c r="P54" s="2"/>
      <c r="Q54" s="2"/>
    </row>
    <row r="55" thickBot="1">
      <c r="A55" s="9"/>
      <c r="B55" s="60" t="s">
        <v>82</v>
      </c>
      <c r="C55" s="31"/>
      <c r="D55" s="31"/>
      <c r="E55" s="61" t="s">
        <v>83</v>
      </c>
      <c r="F55" s="31"/>
      <c r="G55" s="31"/>
      <c r="H55" s="62"/>
      <c r="I55" s="31"/>
      <c r="J55" s="62"/>
      <c r="K55" s="31"/>
      <c r="L55" s="31"/>
      <c r="M55" s="12"/>
      <c r="N55" s="2"/>
      <c r="O55" s="2"/>
      <c r="P55" s="2"/>
      <c r="Q55" s="2"/>
    </row>
    <row r="56" thickTop="1">
      <c r="A56" s="9"/>
      <c r="B56" s="51">
        <v>5</v>
      </c>
      <c r="C56" s="52" t="s">
        <v>183</v>
      </c>
      <c r="D56" s="52" t="s">
        <v>3</v>
      </c>
      <c r="E56" s="52" t="s">
        <v>184</v>
      </c>
      <c r="F56" s="52" t="s">
        <v>3</v>
      </c>
      <c r="G56" s="53" t="s">
        <v>185</v>
      </c>
      <c r="H56" s="63">
        <v>60</v>
      </c>
      <c r="I56" s="36">
        <f>ROUND(0,2)</f>
        <v>0</v>
      </c>
      <c r="J56" s="64">
        <f>ROUND(I56*H56,2)</f>
        <v>0</v>
      </c>
      <c r="K56" s="65">
        <v>0.20999999999999999</v>
      </c>
      <c r="L56" s="66">
        <f>IF(ISNUMBER(K56),ROUND(J56*(K56+1),2),0)</f>
        <v>0</v>
      </c>
      <c r="M56" s="12"/>
      <c r="N56" s="2"/>
      <c r="O56" s="2"/>
      <c r="P56" s="2"/>
      <c r="Q56" s="42">
        <f>IF(ISNUMBER(K56),IF(H56&gt;0,IF(I56&gt;0,J56,0),0),0)</f>
        <v>0</v>
      </c>
      <c r="R56" s="27">
        <f>IF(ISNUMBER(K56)=FALSE,J56,0)</f>
        <v>0</v>
      </c>
    </row>
    <row r="57">
      <c r="A57" s="9"/>
      <c r="B57" s="58" t="s">
        <v>76</v>
      </c>
      <c r="C57" s="1"/>
      <c r="D57" s="1"/>
      <c r="E57" s="59" t="s">
        <v>762</v>
      </c>
      <c r="F57" s="1"/>
      <c r="G57" s="1"/>
      <c r="H57" s="50"/>
      <c r="I57" s="1"/>
      <c r="J57" s="50"/>
      <c r="K57" s="1"/>
      <c r="L57" s="1"/>
      <c r="M57" s="12"/>
      <c r="N57" s="2"/>
      <c r="O57" s="2"/>
      <c r="P57" s="2"/>
      <c r="Q57" s="2"/>
    </row>
    <row r="58">
      <c r="A58" s="9"/>
      <c r="B58" s="58" t="s">
        <v>78</v>
      </c>
      <c r="C58" s="1"/>
      <c r="D58" s="1"/>
      <c r="E58" s="59" t="s">
        <v>763</v>
      </c>
      <c r="F58" s="1"/>
      <c r="G58" s="1"/>
      <c r="H58" s="50"/>
      <c r="I58" s="1"/>
      <c r="J58" s="50"/>
      <c r="K58" s="1"/>
      <c r="L58" s="1"/>
      <c r="M58" s="12"/>
      <c r="N58" s="2"/>
      <c r="O58" s="2"/>
      <c r="P58" s="2"/>
      <c r="Q58" s="2"/>
    </row>
    <row r="59">
      <c r="A59" s="9"/>
      <c r="B59" s="58" t="s">
        <v>80</v>
      </c>
      <c r="C59" s="1"/>
      <c r="D59" s="1"/>
      <c r="E59" s="59" t="s">
        <v>188</v>
      </c>
      <c r="F59" s="1"/>
      <c r="G59" s="1"/>
      <c r="H59" s="50"/>
      <c r="I59" s="1"/>
      <c r="J59" s="50"/>
      <c r="K59" s="1"/>
      <c r="L59" s="1"/>
      <c r="M59" s="12"/>
      <c r="N59" s="2"/>
      <c r="O59" s="2"/>
      <c r="P59" s="2"/>
      <c r="Q59" s="2"/>
    </row>
    <row r="60" thickBot="1">
      <c r="A60" s="9"/>
      <c r="B60" s="60" t="s">
        <v>82</v>
      </c>
      <c r="C60" s="31"/>
      <c r="D60" s="31"/>
      <c r="E60" s="61" t="s">
        <v>83</v>
      </c>
      <c r="F60" s="31"/>
      <c r="G60" s="31"/>
      <c r="H60" s="62"/>
      <c r="I60" s="31"/>
      <c r="J60" s="62"/>
      <c r="K60" s="31"/>
      <c r="L60" s="31"/>
      <c r="M60" s="12"/>
      <c r="N60" s="2"/>
      <c r="O60" s="2"/>
      <c r="P60" s="2"/>
      <c r="Q60" s="2"/>
    </row>
    <row r="61" thickTop="1">
      <c r="A61" s="9"/>
      <c r="B61" s="51">
        <v>6</v>
      </c>
      <c r="C61" s="52" t="s">
        <v>304</v>
      </c>
      <c r="D61" s="52" t="s">
        <v>3</v>
      </c>
      <c r="E61" s="52" t="s">
        <v>305</v>
      </c>
      <c r="F61" s="52" t="s">
        <v>3</v>
      </c>
      <c r="G61" s="53" t="s">
        <v>171</v>
      </c>
      <c r="H61" s="63">
        <v>1609.25</v>
      </c>
      <c r="I61" s="36">
        <f>ROUND(0,2)</f>
        <v>0</v>
      </c>
      <c r="J61" s="64">
        <f>ROUND(I61*H61,2)</f>
        <v>0</v>
      </c>
      <c r="K61" s="65">
        <v>0.20999999999999999</v>
      </c>
      <c r="L61" s="66">
        <f>IF(ISNUMBER(K61),ROUND(J61*(K61+1),2),0)</f>
        <v>0</v>
      </c>
      <c r="M61" s="12"/>
      <c r="N61" s="2"/>
      <c r="O61" s="2"/>
      <c r="P61" s="2"/>
      <c r="Q61" s="42">
        <f>IF(ISNUMBER(K61),IF(H61&gt;0,IF(I61&gt;0,J61,0),0),0)</f>
        <v>0</v>
      </c>
      <c r="R61" s="27">
        <f>IF(ISNUMBER(K61)=FALSE,J61,0)</f>
        <v>0</v>
      </c>
    </row>
    <row r="62">
      <c r="A62" s="9"/>
      <c r="B62" s="58" t="s">
        <v>76</v>
      </c>
      <c r="C62" s="1"/>
      <c r="D62" s="1"/>
      <c r="E62" s="59" t="s">
        <v>203</v>
      </c>
      <c r="F62" s="1"/>
      <c r="G62" s="1"/>
      <c r="H62" s="50"/>
      <c r="I62" s="1"/>
      <c r="J62" s="50"/>
      <c r="K62" s="1"/>
      <c r="L62" s="1"/>
      <c r="M62" s="12"/>
      <c r="N62" s="2"/>
      <c r="O62" s="2"/>
      <c r="P62" s="2"/>
      <c r="Q62" s="2"/>
    </row>
    <row r="63">
      <c r="A63" s="9"/>
      <c r="B63" s="58" t="s">
        <v>78</v>
      </c>
      <c r="C63" s="1"/>
      <c r="D63" s="1"/>
      <c r="E63" s="59" t="s">
        <v>764</v>
      </c>
      <c r="F63" s="1"/>
      <c r="G63" s="1"/>
      <c r="H63" s="50"/>
      <c r="I63" s="1"/>
      <c r="J63" s="50"/>
      <c r="K63" s="1"/>
      <c r="L63" s="1"/>
      <c r="M63" s="12"/>
      <c r="N63" s="2"/>
      <c r="O63" s="2"/>
      <c r="P63" s="2"/>
      <c r="Q63" s="2"/>
    </row>
    <row r="64">
      <c r="A64" s="9"/>
      <c r="B64" s="58" t="s">
        <v>80</v>
      </c>
      <c r="C64" s="1"/>
      <c r="D64" s="1"/>
      <c r="E64" s="59" t="s">
        <v>222</v>
      </c>
      <c r="F64" s="1"/>
      <c r="G64" s="1"/>
      <c r="H64" s="50"/>
      <c r="I64" s="1"/>
      <c r="J64" s="50"/>
      <c r="K64" s="1"/>
      <c r="L64" s="1"/>
      <c r="M64" s="12"/>
      <c r="N64" s="2"/>
      <c r="O64" s="2"/>
      <c r="P64" s="2"/>
      <c r="Q64" s="2"/>
    </row>
    <row r="65" thickBot="1">
      <c r="A65" s="9"/>
      <c r="B65" s="60" t="s">
        <v>82</v>
      </c>
      <c r="C65" s="31"/>
      <c r="D65" s="31"/>
      <c r="E65" s="61" t="s">
        <v>83</v>
      </c>
      <c r="F65" s="31"/>
      <c r="G65" s="31"/>
      <c r="H65" s="62"/>
      <c r="I65" s="31"/>
      <c r="J65" s="62"/>
      <c r="K65" s="31"/>
      <c r="L65" s="31"/>
      <c r="M65" s="12"/>
      <c r="N65" s="2"/>
      <c r="O65" s="2"/>
      <c r="P65" s="2"/>
      <c r="Q65" s="2"/>
    </row>
    <row r="66" thickTop="1">
      <c r="A66" s="9"/>
      <c r="B66" s="51">
        <v>7</v>
      </c>
      <c r="C66" s="52" t="s">
        <v>218</v>
      </c>
      <c r="D66" s="52" t="s">
        <v>3</v>
      </c>
      <c r="E66" s="52" t="s">
        <v>219</v>
      </c>
      <c r="F66" s="52" t="s">
        <v>3</v>
      </c>
      <c r="G66" s="53" t="s">
        <v>171</v>
      </c>
      <c r="H66" s="63">
        <v>21.600000000000001</v>
      </c>
      <c r="I66" s="36">
        <f>ROUND(0,2)</f>
        <v>0</v>
      </c>
      <c r="J66" s="64">
        <f>ROUND(I66*H66,2)</f>
        <v>0</v>
      </c>
      <c r="K66" s="65">
        <v>0.20999999999999999</v>
      </c>
      <c r="L66" s="66">
        <f>IF(ISNUMBER(K66),ROUND(J66*(K66+1),2),0)</f>
        <v>0</v>
      </c>
      <c r="M66" s="12"/>
      <c r="N66" s="2"/>
      <c r="O66" s="2"/>
      <c r="P66" s="2"/>
      <c r="Q66" s="42">
        <f>IF(ISNUMBER(K66),IF(H66&gt;0,IF(I66&gt;0,J66,0),0),0)</f>
        <v>0</v>
      </c>
      <c r="R66" s="27">
        <f>IF(ISNUMBER(K66)=FALSE,J66,0)</f>
        <v>0</v>
      </c>
    </row>
    <row r="67">
      <c r="A67" s="9"/>
      <c r="B67" s="58" t="s">
        <v>76</v>
      </c>
      <c r="C67" s="1"/>
      <c r="D67" s="1"/>
      <c r="E67" s="59" t="s">
        <v>203</v>
      </c>
      <c r="F67" s="1"/>
      <c r="G67" s="1"/>
      <c r="H67" s="50"/>
      <c r="I67" s="1"/>
      <c r="J67" s="50"/>
      <c r="K67" s="1"/>
      <c r="L67" s="1"/>
      <c r="M67" s="12"/>
      <c r="N67" s="2"/>
      <c r="O67" s="2"/>
      <c r="P67" s="2"/>
      <c r="Q67" s="2"/>
    </row>
    <row r="68">
      <c r="A68" s="9"/>
      <c r="B68" s="58" t="s">
        <v>78</v>
      </c>
      <c r="C68" s="1"/>
      <c r="D68" s="1"/>
      <c r="E68" s="59" t="s">
        <v>765</v>
      </c>
      <c r="F68" s="1"/>
      <c r="G68" s="1"/>
      <c r="H68" s="50"/>
      <c r="I68" s="1"/>
      <c r="J68" s="50"/>
      <c r="K68" s="1"/>
      <c r="L68" s="1"/>
      <c r="M68" s="12"/>
      <c r="N68" s="2"/>
      <c r="O68" s="2"/>
      <c r="P68" s="2"/>
      <c r="Q68" s="2"/>
    </row>
    <row r="69">
      <c r="A69" s="9"/>
      <c r="B69" s="58" t="s">
        <v>80</v>
      </c>
      <c r="C69" s="1"/>
      <c r="D69" s="1"/>
      <c r="E69" s="59" t="s">
        <v>222</v>
      </c>
      <c r="F69" s="1"/>
      <c r="G69" s="1"/>
      <c r="H69" s="50"/>
      <c r="I69" s="1"/>
      <c r="J69" s="50"/>
      <c r="K69" s="1"/>
      <c r="L69" s="1"/>
      <c r="M69" s="12"/>
      <c r="N69" s="2"/>
      <c r="O69" s="2"/>
      <c r="P69" s="2"/>
      <c r="Q69" s="2"/>
    </row>
    <row r="70" thickBot="1">
      <c r="A70" s="9"/>
      <c r="B70" s="60" t="s">
        <v>82</v>
      </c>
      <c r="C70" s="31"/>
      <c r="D70" s="31"/>
      <c r="E70" s="61" t="s">
        <v>83</v>
      </c>
      <c r="F70" s="31"/>
      <c r="G70" s="31"/>
      <c r="H70" s="62"/>
      <c r="I70" s="31"/>
      <c r="J70" s="62"/>
      <c r="K70" s="31"/>
      <c r="L70" s="31"/>
      <c r="M70" s="12"/>
      <c r="N70" s="2"/>
      <c r="O70" s="2"/>
      <c r="P70" s="2"/>
      <c r="Q70" s="2"/>
    </row>
    <row r="71" thickTop="1">
      <c r="A71" s="9"/>
      <c r="B71" s="51">
        <v>8</v>
      </c>
      <c r="C71" s="52" t="s">
        <v>225</v>
      </c>
      <c r="D71" s="52" t="s">
        <v>85</v>
      </c>
      <c r="E71" s="52" t="s">
        <v>226</v>
      </c>
      <c r="F71" s="52" t="s">
        <v>3</v>
      </c>
      <c r="G71" s="53" t="s">
        <v>171</v>
      </c>
      <c r="H71" s="63">
        <v>1630.8499999999999</v>
      </c>
      <c r="I71" s="36">
        <f>ROUND(0,2)</f>
        <v>0</v>
      </c>
      <c r="J71" s="64">
        <f>ROUND(I71*H71,2)</f>
        <v>0</v>
      </c>
      <c r="K71" s="65">
        <v>0.20999999999999999</v>
      </c>
      <c r="L71" s="66">
        <f>IF(ISNUMBER(K71),ROUND(J71*(K71+1),2),0)</f>
        <v>0</v>
      </c>
      <c r="M71" s="12"/>
      <c r="N71" s="2"/>
      <c r="O71" s="2"/>
      <c r="P71" s="2"/>
      <c r="Q71" s="42">
        <f>IF(ISNUMBER(K71),IF(H71&gt;0,IF(I71&gt;0,J71,0),0),0)</f>
        <v>0</v>
      </c>
      <c r="R71" s="27">
        <f>IF(ISNUMBER(K71)=FALSE,J71,0)</f>
        <v>0</v>
      </c>
    </row>
    <row r="72">
      <c r="A72" s="9"/>
      <c r="B72" s="58" t="s">
        <v>76</v>
      </c>
      <c r="C72" s="1"/>
      <c r="D72" s="1"/>
      <c r="E72" s="59" t="s">
        <v>309</v>
      </c>
      <c r="F72" s="1"/>
      <c r="G72" s="1"/>
      <c r="H72" s="50"/>
      <c r="I72" s="1"/>
      <c r="J72" s="50"/>
      <c r="K72" s="1"/>
      <c r="L72" s="1"/>
      <c r="M72" s="12"/>
      <c r="N72" s="2"/>
      <c r="O72" s="2"/>
      <c r="P72" s="2"/>
      <c r="Q72" s="2"/>
    </row>
    <row r="73">
      <c r="A73" s="9"/>
      <c r="B73" s="58" t="s">
        <v>78</v>
      </c>
      <c r="C73" s="1"/>
      <c r="D73" s="1"/>
      <c r="E73" s="59" t="s">
        <v>766</v>
      </c>
      <c r="F73" s="1"/>
      <c r="G73" s="1"/>
      <c r="H73" s="50"/>
      <c r="I73" s="1"/>
      <c r="J73" s="50"/>
      <c r="K73" s="1"/>
      <c r="L73" s="1"/>
      <c r="M73" s="12"/>
      <c r="N73" s="2"/>
      <c r="O73" s="2"/>
      <c r="P73" s="2"/>
      <c r="Q73" s="2"/>
    </row>
    <row r="74">
      <c r="A74" s="9"/>
      <c r="B74" s="58" t="s">
        <v>80</v>
      </c>
      <c r="C74" s="1"/>
      <c r="D74" s="1"/>
      <c r="E74" s="59" t="s">
        <v>229</v>
      </c>
      <c r="F74" s="1"/>
      <c r="G74" s="1"/>
      <c r="H74" s="50"/>
      <c r="I74" s="1"/>
      <c r="J74" s="50"/>
      <c r="K74" s="1"/>
      <c r="L74" s="1"/>
      <c r="M74" s="12"/>
      <c r="N74" s="2"/>
      <c r="O74" s="2"/>
      <c r="P74" s="2"/>
      <c r="Q74" s="2"/>
    </row>
    <row r="75" thickBot="1">
      <c r="A75" s="9"/>
      <c r="B75" s="60" t="s">
        <v>82</v>
      </c>
      <c r="C75" s="31"/>
      <c r="D75" s="31"/>
      <c r="E75" s="61" t="s">
        <v>83</v>
      </c>
      <c r="F75" s="31"/>
      <c r="G75" s="31"/>
      <c r="H75" s="62"/>
      <c r="I75" s="31"/>
      <c r="J75" s="62"/>
      <c r="K75" s="31"/>
      <c r="L75" s="31"/>
      <c r="M75" s="12"/>
      <c r="N75" s="2"/>
      <c r="O75" s="2"/>
      <c r="P75" s="2"/>
      <c r="Q75" s="2"/>
    </row>
    <row r="76" thickTop="1">
      <c r="A76" s="9"/>
      <c r="B76" s="51">
        <v>9</v>
      </c>
      <c r="C76" s="52" t="s">
        <v>767</v>
      </c>
      <c r="D76" s="52" t="s">
        <v>85</v>
      </c>
      <c r="E76" s="52" t="s">
        <v>768</v>
      </c>
      <c r="F76" s="52" t="s">
        <v>3</v>
      </c>
      <c r="G76" s="53" t="s">
        <v>171</v>
      </c>
      <c r="H76" s="63">
        <v>1504</v>
      </c>
      <c r="I76" s="36">
        <f>ROUND(0,2)</f>
        <v>0</v>
      </c>
      <c r="J76" s="64">
        <f>ROUND(I76*H76,2)</f>
        <v>0</v>
      </c>
      <c r="K76" s="65">
        <v>0.20999999999999999</v>
      </c>
      <c r="L76" s="66">
        <f>IF(ISNUMBER(K76),ROUND(J76*(K76+1),2),0)</f>
        <v>0</v>
      </c>
      <c r="M76" s="12"/>
      <c r="N76" s="2"/>
      <c r="O76" s="2"/>
      <c r="P76" s="2"/>
      <c r="Q76" s="42">
        <f>IF(ISNUMBER(K76),IF(H76&gt;0,IF(I76&gt;0,J76,0),0),0)</f>
        <v>0</v>
      </c>
      <c r="R76" s="27">
        <f>IF(ISNUMBER(K76)=FALSE,J76,0)</f>
        <v>0</v>
      </c>
    </row>
    <row r="77">
      <c r="A77" s="9"/>
      <c r="B77" s="58" t="s">
        <v>76</v>
      </c>
      <c r="C77" s="1"/>
      <c r="D77" s="1"/>
      <c r="E77" s="59" t="s">
        <v>769</v>
      </c>
      <c r="F77" s="1"/>
      <c r="G77" s="1"/>
      <c r="H77" s="50"/>
      <c r="I77" s="1"/>
      <c r="J77" s="50"/>
      <c r="K77" s="1"/>
      <c r="L77" s="1"/>
      <c r="M77" s="12"/>
      <c r="N77" s="2"/>
      <c r="O77" s="2"/>
      <c r="P77" s="2"/>
      <c r="Q77" s="2"/>
    </row>
    <row r="78">
      <c r="A78" s="9"/>
      <c r="B78" s="58" t="s">
        <v>78</v>
      </c>
      <c r="C78" s="1"/>
      <c r="D78" s="1"/>
      <c r="E78" s="59" t="s">
        <v>770</v>
      </c>
      <c r="F78" s="1"/>
      <c r="G78" s="1"/>
      <c r="H78" s="50"/>
      <c r="I78" s="1"/>
      <c r="J78" s="50"/>
      <c r="K78" s="1"/>
      <c r="L78" s="1"/>
      <c r="M78" s="12"/>
      <c r="N78" s="2"/>
      <c r="O78" s="2"/>
      <c r="P78" s="2"/>
      <c r="Q78" s="2"/>
    </row>
    <row r="79">
      <c r="A79" s="9"/>
      <c r="B79" s="58" t="s">
        <v>80</v>
      </c>
      <c r="C79" s="1"/>
      <c r="D79" s="1"/>
      <c r="E79" s="59" t="s">
        <v>771</v>
      </c>
      <c r="F79" s="1"/>
      <c r="G79" s="1"/>
      <c r="H79" s="50"/>
      <c r="I79" s="1"/>
      <c r="J79" s="50"/>
      <c r="K79" s="1"/>
      <c r="L79" s="1"/>
      <c r="M79" s="12"/>
      <c r="N79" s="2"/>
      <c r="O79" s="2"/>
      <c r="P79" s="2"/>
      <c r="Q79" s="2"/>
    </row>
    <row r="80" thickBot="1">
      <c r="A80" s="9"/>
      <c r="B80" s="60" t="s">
        <v>82</v>
      </c>
      <c r="C80" s="31"/>
      <c r="D80" s="31"/>
      <c r="E80" s="61" t="s">
        <v>83</v>
      </c>
      <c r="F80" s="31"/>
      <c r="G80" s="31"/>
      <c r="H80" s="62"/>
      <c r="I80" s="31"/>
      <c r="J80" s="62"/>
      <c r="K80" s="31"/>
      <c r="L80" s="31"/>
      <c r="M80" s="12"/>
      <c r="N80" s="2"/>
      <c r="O80" s="2"/>
      <c r="P80" s="2"/>
      <c r="Q80" s="2"/>
    </row>
    <row r="81" thickTop="1">
      <c r="A81" s="9"/>
      <c r="B81" s="51">
        <v>10</v>
      </c>
      <c r="C81" s="52" t="s">
        <v>767</v>
      </c>
      <c r="D81" s="52" t="s">
        <v>88</v>
      </c>
      <c r="E81" s="52" t="s">
        <v>768</v>
      </c>
      <c r="F81" s="52" t="s">
        <v>3</v>
      </c>
      <c r="G81" s="53" t="s">
        <v>171</v>
      </c>
      <c r="H81" s="63">
        <v>3599</v>
      </c>
      <c r="I81" s="36">
        <f>ROUND(0,2)</f>
        <v>0</v>
      </c>
      <c r="J81" s="64">
        <f>ROUND(I81*H81,2)</f>
        <v>0</v>
      </c>
      <c r="K81" s="65">
        <v>0.20999999999999999</v>
      </c>
      <c r="L81" s="66">
        <f>IF(ISNUMBER(K81),ROUND(J81*(K81+1),2),0)</f>
        <v>0</v>
      </c>
      <c r="M81" s="12"/>
      <c r="N81" s="2"/>
      <c r="O81" s="2"/>
      <c r="P81" s="2"/>
      <c r="Q81" s="42">
        <f>IF(ISNUMBER(K81),IF(H81&gt;0,IF(I81&gt;0,J81,0),0),0)</f>
        <v>0</v>
      </c>
      <c r="R81" s="27">
        <f>IF(ISNUMBER(K81)=FALSE,J81,0)</f>
        <v>0</v>
      </c>
    </row>
    <row r="82">
      <c r="A82" s="9"/>
      <c r="B82" s="58" t="s">
        <v>76</v>
      </c>
      <c r="C82" s="1"/>
      <c r="D82" s="1"/>
      <c r="E82" s="59" t="s">
        <v>772</v>
      </c>
      <c r="F82" s="1"/>
      <c r="G82" s="1"/>
      <c r="H82" s="50"/>
      <c r="I82" s="1"/>
      <c r="J82" s="50"/>
      <c r="K82" s="1"/>
      <c r="L82" s="1"/>
      <c r="M82" s="12"/>
      <c r="N82" s="2"/>
      <c r="O82" s="2"/>
      <c r="P82" s="2"/>
      <c r="Q82" s="2"/>
    </row>
    <row r="83">
      <c r="A83" s="9"/>
      <c r="B83" s="58" t="s">
        <v>78</v>
      </c>
      <c r="C83" s="1"/>
      <c r="D83" s="1"/>
      <c r="E83" s="59" t="s">
        <v>773</v>
      </c>
      <c r="F83" s="1"/>
      <c r="G83" s="1"/>
      <c r="H83" s="50"/>
      <c r="I83" s="1"/>
      <c r="J83" s="50"/>
      <c r="K83" s="1"/>
      <c r="L83" s="1"/>
      <c r="M83" s="12"/>
      <c r="N83" s="2"/>
      <c r="O83" s="2"/>
      <c r="P83" s="2"/>
      <c r="Q83" s="2"/>
    </row>
    <row r="84">
      <c r="A84" s="9"/>
      <c r="B84" s="58" t="s">
        <v>80</v>
      </c>
      <c r="C84" s="1"/>
      <c r="D84" s="1"/>
      <c r="E84" s="59" t="s">
        <v>771</v>
      </c>
      <c r="F84" s="1"/>
      <c r="G84" s="1"/>
      <c r="H84" s="50"/>
      <c r="I84" s="1"/>
      <c r="J84" s="50"/>
      <c r="K84" s="1"/>
      <c r="L84" s="1"/>
      <c r="M84" s="12"/>
      <c r="N84" s="2"/>
      <c r="O84" s="2"/>
      <c r="P84" s="2"/>
      <c r="Q84" s="2"/>
    </row>
    <row r="85" thickBot="1">
      <c r="A85" s="9"/>
      <c r="B85" s="60" t="s">
        <v>82</v>
      </c>
      <c r="C85" s="31"/>
      <c r="D85" s="31"/>
      <c r="E85" s="61" t="s">
        <v>83</v>
      </c>
      <c r="F85" s="31"/>
      <c r="G85" s="31"/>
      <c r="H85" s="62"/>
      <c r="I85" s="31"/>
      <c r="J85" s="62"/>
      <c r="K85" s="31"/>
      <c r="L85" s="31"/>
      <c r="M85" s="12"/>
      <c r="N85" s="2"/>
      <c r="O85" s="2"/>
      <c r="P85" s="2"/>
      <c r="Q85" s="2"/>
    </row>
    <row r="86" thickTop="1">
      <c r="A86" s="9"/>
      <c r="B86" s="51">
        <v>11</v>
      </c>
      <c r="C86" s="52" t="s">
        <v>241</v>
      </c>
      <c r="D86" s="52" t="s">
        <v>147</v>
      </c>
      <c r="E86" s="52" t="s">
        <v>242</v>
      </c>
      <c r="F86" s="52" t="s">
        <v>3</v>
      </c>
      <c r="G86" s="53" t="s">
        <v>171</v>
      </c>
      <c r="H86" s="63">
        <v>57.810000000000002</v>
      </c>
      <c r="I86" s="36">
        <f>ROUND(0,2)</f>
        <v>0</v>
      </c>
      <c r="J86" s="64">
        <f>ROUND(I86*H86,2)</f>
        <v>0</v>
      </c>
      <c r="K86" s="65">
        <v>0.20999999999999999</v>
      </c>
      <c r="L86" s="66">
        <f>IF(ISNUMBER(K86),ROUND(J86*(K86+1),2),0)</f>
        <v>0</v>
      </c>
      <c r="M86" s="12"/>
      <c r="N86" s="2"/>
      <c r="O86" s="2"/>
      <c r="P86" s="2"/>
      <c r="Q86" s="42">
        <f>IF(ISNUMBER(K86),IF(H86&gt;0,IF(I86&gt;0,J86,0),0),0)</f>
        <v>0</v>
      </c>
      <c r="R86" s="27">
        <f>IF(ISNUMBER(K86)=FALSE,J86,0)</f>
        <v>0</v>
      </c>
    </row>
    <row r="87">
      <c r="A87" s="9"/>
      <c r="B87" s="58" t="s">
        <v>76</v>
      </c>
      <c r="C87" s="1"/>
      <c r="D87" s="1"/>
      <c r="E87" s="59" t="s">
        <v>774</v>
      </c>
      <c r="F87" s="1"/>
      <c r="G87" s="1"/>
      <c r="H87" s="50"/>
      <c r="I87" s="1"/>
      <c r="J87" s="50"/>
      <c r="K87" s="1"/>
      <c r="L87" s="1"/>
      <c r="M87" s="12"/>
      <c r="N87" s="2"/>
      <c r="O87" s="2"/>
      <c r="P87" s="2"/>
      <c r="Q87" s="2"/>
    </row>
    <row r="88">
      <c r="A88" s="9"/>
      <c r="B88" s="58" t="s">
        <v>78</v>
      </c>
      <c r="C88" s="1"/>
      <c r="D88" s="1"/>
      <c r="E88" s="59" t="s">
        <v>775</v>
      </c>
      <c r="F88" s="1"/>
      <c r="G88" s="1"/>
      <c r="H88" s="50"/>
      <c r="I88" s="1"/>
      <c r="J88" s="50"/>
      <c r="K88" s="1"/>
      <c r="L88" s="1"/>
      <c r="M88" s="12"/>
      <c r="N88" s="2"/>
      <c r="O88" s="2"/>
      <c r="P88" s="2"/>
      <c r="Q88" s="2"/>
    </row>
    <row r="89">
      <c r="A89" s="9"/>
      <c r="B89" s="58" t="s">
        <v>80</v>
      </c>
      <c r="C89" s="1"/>
      <c r="D89" s="1"/>
      <c r="E89" s="59" t="s">
        <v>776</v>
      </c>
      <c r="F89" s="1"/>
      <c r="G89" s="1"/>
      <c r="H89" s="50"/>
      <c r="I89" s="1"/>
      <c r="J89" s="50"/>
      <c r="K89" s="1"/>
      <c r="L89" s="1"/>
      <c r="M89" s="12"/>
      <c r="N89" s="2"/>
      <c r="O89" s="2"/>
      <c r="P89" s="2"/>
      <c r="Q89" s="2"/>
    </row>
    <row r="90" thickBot="1">
      <c r="A90" s="9"/>
      <c r="B90" s="60" t="s">
        <v>82</v>
      </c>
      <c r="C90" s="31"/>
      <c r="D90" s="31"/>
      <c r="E90" s="61" t="s">
        <v>83</v>
      </c>
      <c r="F90" s="31"/>
      <c r="G90" s="31"/>
      <c r="H90" s="62"/>
      <c r="I90" s="31"/>
      <c r="J90" s="62"/>
      <c r="K90" s="31"/>
      <c r="L90" s="31"/>
      <c r="M90" s="12"/>
      <c r="N90" s="2"/>
      <c r="O90" s="2"/>
      <c r="P90" s="2"/>
      <c r="Q90" s="2"/>
    </row>
    <row r="91" thickTop="1">
      <c r="A91" s="9"/>
      <c r="B91" s="51">
        <v>12</v>
      </c>
      <c r="C91" s="52" t="s">
        <v>241</v>
      </c>
      <c r="D91" s="52" t="s">
        <v>777</v>
      </c>
      <c r="E91" s="52" t="s">
        <v>242</v>
      </c>
      <c r="F91" s="52" t="s">
        <v>3</v>
      </c>
      <c r="G91" s="53" t="s">
        <v>171</v>
      </c>
      <c r="H91" s="63">
        <v>223.25</v>
      </c>
      <c r="I91" s="36">
        <f>ROUND(0,2)</f>
        <v>0</v>
      </c>
      <c r="J91" s="64">
        <f>ROUND(I91*H91,2)</f>
        <v>0</v>
      </c>
      <c r="K91" s="65">
        <v>0.20999999999999999</v>
      </c>
      <c r="L91" s="66">
        <f>IF(ISNUMBER(K91),ROUND(J91*(K91+1),2),0)</f>
        <v>0</v>
      </c>
      <c r="M91" s="12"/>
      <c r="N91" s="2"/>
      <c r="O91" s="2"/>
      <c r="P91" s="2"/>
      <c r="Q91" s="42">
        <f>IF(ISNUMBER(K91),IF(H91&gt;0,IF(I91&gt;0,J91,0),0),0)</f>
        <v>0</v>
      </c>
      <c r="R91" s="27">
        <f>IF(ISNUMBER(K91)=FALSE,J91,0)</f>
        <v>0</v>
      </c>
    </row>
    <row r="92">
      <c r="A92" s="9"/>
      <c r="B92" s="58" t="s">
        <v>76</v>
      </c>
      <c r="C92" s="1"/>
      <c r="D92" s="1"/>
      <c r="E92" s="59" t="s">
        <v>778</v>
      </c>
      <c r="F92" s="1"/>
      <c r="G92" s="1"/>
      <c r="H92" s="50"/>
      <c r="I92" s="1"/>
      <c r="J92" s="50"/>
      <c r="K92" s="1"/>
      <c r="L92" s="1"/>
      <c r="M92" s="12"/>
      <c r="N92" s="2"/>
      <c r="O92" s="2"/>
      <c r="P92" s="2"/>
      <c r="Q92" s="2"/>
    </row>
    <row r="93">
      <c r="A93" s="9"/>
      <c r="B93" s="58" t="s">
        <v>78</v>
      </c>
      <c r="C93" s="1"/>
      <c r="D93" s="1"/>
      <c r="E93" s="59" t="s">
        <v>779</v>
      </c>
      <c r="F93" s="1"/>
      <c r="G93" s="1"/>
      <c r="H93" s="50"/>
      <c r="I93" s="1"/>
      <c r="J93" s="50"/>
      <c r="K93" s="1"/>
      <c r="L93" s="1"/>
      <c r="M93" s="12"/>
      <c r="N93" s="2"/>
      <c r="O93" s="2"/>
      <c r="P93" s="2"/>
      <c r="Q93" s="2"/>
    </row>
    <row r="94">
      <c r="A94" s="9"/>
      <c r="B94" s="58" t="s">
        <v>80</v>
      </c>
      <c r="C94" s="1"/>
      <c r="D94" s="1"/>
      <c r="E94" s="59" t="s">
        <v>776</v>
      </c>
      <c r="F94" s="1"/>
      <c r="G94" s="1"/>
      <c r="H94" s="50"/>
      <c r="I94" s="1"/>
      <c r="J94" s="50"/>
      <c r="K94" s="1"/>
      <c r="L94" s="1"/>
      <c r="M94" s="12"/>
      <c r="N94" s="2"/>
      <c r="O94" s="2"/>
      <c r="P94" s="2"/>
      <c r="Q94" s="2"/>
    </row>
    <row r="95" thickBot="1">
      <c r="A95" s="9"/>
      <c r="B95" s="60" t="s">
        <v>82</v>
      </c>
      <c r="C95" s="31"/>
      <c r="D95" s="31"/>
      <c r="E95" s="61" t="s">
        <v>83</v>
      </c>
      <c r="F95" s="31"/>
      <c r="G95" s="31"/>
      <c r="H95" s="62"/>
      <c r="I95" s="31"/>
      <c r="J95" s="62"/>
      <c r="K95" s="31"/>
      <c r="L95" s="31"/>
      <c r="M95" s="12"/>
      <c r="N95" s="2"/>
      <c r="O95" s="2"/>
      <c r="P95" s="2"/>
      <c r="Q95" s="2"/>
    </row>
    <row r="96" thickTop="1">
      <c r="A96" s="9"/>
      <c r="B96" s="51">
        <v>13</v>
      </c>
      <c r="C96" s="52" t="s">
        <v>241</v>
      </c>
      <c r="D96" s="52" t="s">
        <v>780</v>
      </c>
      <c r="E96" s="52" t="s">
        <v>242</v>
      </c>
      <c r="F96" s="52" t="s">
        <v>3</v>
      </c>
      <c r="G96" s="53" t="s">
        <v>171</v>
      </c>
      <c r="H96" s="63">
        <v>631.01999999999998</v>
      </c>
      <c r="I96" s="36">
        <f>ROUND(0,2)</f>
        <v>0</v>
      </c>
      <c r="J96" s="64">
        <f>ROUND(I96*H96,2)</f>
        <v>0</v>
      </c>
      <c r="K96" s="65">
        <v>0.20999999999999999</v>
      </c>
      <c r="L96" s="66">
        <f>IF(ISNUMBER(K96),ROUND(J96*(K96+1),2),0)</f>
        <v>0</v>
      </c>
      <c r="M96" s="12"/>
      <c r="N96" s="2"/>
      <c r="O96" s="2"/>
      <c r="P96" s="2"/>
      <c r="Q96" s="42">
        <f>IF(ISNUMBER(K96),IF(H96&gt;0,IF(I96&gt;0,J96,0),0),0)</f>
        <v>0</v>
      </c>
      <c r="R96" s="27">
        <f>IF(ISNUMBER(K96)=FALSE,J96,0)</f>
        <v>0</v>
      </c>
    </row>
    <row r="97">
      <c r="A97" s="9"/>
      <c r="B97" s="58" t="s">
        <v>76</v>
      </c>
      <c r="C97" s="1"/>
      <c r="D97" s="1"/>
      <c r="E97" s="59" t="s">
        <v>769</v>
      </c>
      <c r="F97" s="1"/>
      <c r="G97" s="1"/>
      <c r="H97" s="50"/>
      <c r="I97" s="1"/>
      <c r="J97" s="50"/>
      <c r="K97" s="1"/>
      <c r="L97" s="1"/>
      <c r="M97" s="12"/>
      <c r="N97" s="2"/>
      <c r="O97" s="2"/>
      <c r="P97" s="2"/>
      <c r="Q97" s="2"/>
    </row>
    <row r="98">
      <c r="A98" s="9"/>
      <c r="B98" s="58" t="s">
        <v>78</v>
      </c>
      <c r="C98" s="1"/>
      <c r="D98" s="1"/>
      <c r="E98" s="59" t="s">
        <v>781</v>
      </c>
      <c r="F98" s="1"/>
      <c r="G98" s="1"/>
      <c r="H98" s="50"/>
      <c r="I98" s="1"/>
      <c r="J98" s="50"/>
      <c r="K98" s="1"/>
      <c r="L98" s="1"/>
      <c r="M98" s="12"/>
      <c r="N98" s="2"/>
      <c r="O98" s="2"/>
      <c r="P98" s="2"/>
      <c r="Q98" s="2"/>
    </row>
    <row r="99">
      <c r="A99" s="9"/>
      <c r="B99" s="58" t="s">
        <v>80</v>
      </c>
      <c r="C99" s="1"/>
      <c r="D99" s="1"/>
      <c r="E99" s="59" t="s">
        <v>776</v>
      </c>
      <c r="F99" s="1"/>
      <c r="G99" s="1"/>
      <c r="H99" s="50"/>
      <c r="I99" s="1"/>
      <c r="J99" s="50"/>
      <c r="K99" s="1"/>
      <c r="L99" s="1"/>
      <c r="M99" s="12"/>
      <c r="N99" s="2"/>
      <c r="O99" s="2"/>
      <c r="P99" s="2"/>
      <c r="Q99" s="2"/>
    </row>
    <row r="100" thickBot="1">
      <c r="A100" s="9"/>
      <c r="B100" s="60" t="s">
        <v>82</v>
      </c>
      <c r="C100" s="31"/>
      <c r="D100" s="31"/>
      <c r="E100" s="61" t="s">
        <v>83</v>
      </c>
      <c r="F100" s="31"/>
      <c r="G100" s="31"/>
      <c r="H100" s="62"/>
      <c r="I100" s="31"/>
      <c r="J100" s="62"/>
      <c r="K100" s="31"/>
      <c r="L100" s="31"/>
      <c r="M100" s="12"/>
      <c r="N100" s="2"/>
      <c r="O100" s="2"/>
      <c r="P100" s="2"/>
      <c r="Q100" s="2"/>
    </row>
    <row r="101" thickTop="1">
      <c r="A101" s="9"/>
      <c r="B101" s="51">
        <v>14</v>
      </c>
      <c r="C101" s="52" t="s">
        <v>241</v>
      </c>
      <c r="D101" s="52" t="s">
        <v>782</v>
      </c>
      <c r="E101" s="52" t="s">
        <v>242</v>
      </c>
      <c r="F101" s="52" t="s">
        <v>3</v>
      </c>
      <c r="G101" s="53" t="s">
        <v>171</v>
      </c>
      <c r="H101" s="63">
        <v>18</v>
      </c>
      <c r="I101" s="36">
        <f>ROUND(0,2)</f>
        <v>0</v>
      </c>
      <c r="J101" s="64">
        <f>ROUND(I101*H101,2)</f>
        <v>0</v>
      </c>
      <c r="K101" s="65">
        <v>0.20999999999999999</v>
      </c>
      <c r="L101" s="66">
        <f>IF(ISNUMBER(K101),ROUND(J101*(K101+1),2),0)</f>
        <v>0</v>
      </c>
      <c r="M101" s="12"/>
      <c r="N101" s="2"/>
      <c r="O101" s="2"/>
      <c r="P101" s="2"/>
      <c r="Q101" s="42">
        <f>IF(ISNUMBER(K101),IF(H101&gt;0,IF(I101&gt;0,J101,0),0),0)</f>
        <v>0</v>
      </c>
      <c r="R101" s="27">
        <f>IF(ISNUMBER(K101)=FALSE,J101,0)</f>
        <v>0</v>
      </c>
    </row>
    <row r="102">
      <c r="A102" s="9"/>
      <c r="B102" s="58" t="s">
        <v>76</v>
      </c>
      <c r="C102" s="1"/>
      <c r="D102" s="1"/>
      <c r="E102" s="59" t="s">
        <v>783</v>
      </c>
      <c r="F102" s="1"/>
      <c r="G102" s="1"/>
      <c r="H102" s="50"/>
      <c r="I102" s="1"/>
      <c r="J102" s="50"/>
      <c r="K102" s="1"/>
      <c r="L102" s="1"/>
      <c r="M102" s="12"/>
      <c r="N102" s="2"/>
      <c r="O102" s="2"/>
      <c r="P102" s="2"/>
      <c r="Q102" s="2"/>
    </row>
    <row r="103">
      <c r="A103" s="9"/>
      <c r="B103" s="58" t="s">
        <v>78</v>
      </c>
      <c r="C103" s="1"/>
      <c r="D103" s="1"/>
      <c r="E103" s="59" t="s">
        <v>784</v>
      </c>
      <c r="F103" s="1"/>
      <c r="G103" s="1"/>
      <c r="H103" s="50"/>
      <c r="I103" s="1"/>
      <c r="J103" s="50"/>
      <c r="K103" s="1"/>
      <c r="L103" s="1"/>
      <c r="M103" s="12"/>
      <c r="N103" s="2"/>
      <c r="O103" s="2"/>
      <c r="P103" s="2"/>
      <c r="Q103" s="2"/>
    </row>
    <row r="104">
      <c r="A104" s="9"/>
      <c r="B104" s="58" t="s">
        <v>80</v>
      </c>
      <c r="C104" s="1"/>
      <c r="D104" s="1"/>
      <c r="E104" s="59" t="s">
        <v>245</v>
      </c>
      <c r="F104" s="1"/>
      <c r="G104" s="1"/>
      <c r="H104" s="50"/>
      <c r="I104" s="1"/>
      <c r="J104" s="50"/>
      <c r="K104" s="1"/>
      <c r="L104" s="1"/>
      <c r="M104" s="12"/>
      <c r="N104" s="2"/>
      <c r="O104" s="2"/>
      <c r="P104" s="2"/>
      <c r="Q104" s="2"/>
    </row>
    <row r="105" thickBot="1">
      <c r="A105" s="9"/>
      <c r="B105" s="60" t="s">
        <v>82</v>
      </c>
      <c r="C105" s="31"/>
      <c r="D105" s="31"/>
      <c r="E105" s="61" t="s">
        <v>83</v>
      </c>
      <c r="F105" s="31"/>
      <c r="G105" s="31"/>
      <c r="H105" s="62"/>
      <c r="I105" s="31"/>
      <c r="J105" s="62"/>
      <c r="K105" s="31"/>
      <c r="L105" s="31"/>
      <c r="M105" s="12"/>
      <c r="N105" s="2"/>
      <c r="O105" s="2"/>
      <c r="P105" s="2"/>
      <c r="Q105" s="2"/>
    </row>
    <row r="106" thickTop="1" thickBot="1" ht="25" customHeight="1">
      <c r="A106" s="9"/>
      <c r="B106" s="1"/>
      <c r="C106" s="67">
        <v>1</v>
      </c>
      <c r="D106" s="1"/>
      <c r="E106" s="67" t="s">
        <v>134</v>
      </c>
      <c r="F106" s="1"/>
      <c r="G106" s="68" t="s">
        <v>120</v>
      </c>
      <c r="H106" s="69">
        <f>J51+J56+J61+J66+J71+J76+J81+J86+J91+J96+J101</f>
        <v>0</v>
      </c>
      <c r="I106" s="68" t="s">
        <v>121</v>
      </c>
      <c r="J106" s="70">
        <f>(L106-H106)</f>
        <v>0</v>
      </c>
      <c r="K106" s="68" t="s">
        <v>122</v>
      </c>
      <c r="L106" s="71">
        <f>L51+L56+L61+L66+L71+L76+L81+L86+L91+L96+L101</f>
        <v>0</v>
      </c>
      <c r="M106" s="12"/>
      <c r="N106" s="2"/>
      <c r="O106" s="2"/>
      <c r="P106" s="2"/>
      <c r="Q106" s="42">
        <f>0+Q51+Q56+Q61+Q66+Q71+Q76+Q81+Q86+Q91+Q96+Q101</f>
        <v>0</v>
      </c>
      <c r="R106" s="27">
        <f>0+R51+R56+R61+R66+R71+R76+R81+R86+R91+R96+R101</f>
        <v>0</v>
      </c>
      <c r="S106" s="72">
        <f>Q106*(1+J106)+R106</f>
        <v>0</v>
      </c>
    </row>
    <row r="107" thickTop="1" thickBot="1" ht="25" customHeight="1">
      <c r="A107" s="9"/>
      <c r="B107" s="73"/>
      <c r="C107" s="73"/>
      <c r="D107" s="73"/>
      <c r="E107" s="73"/>
      <c r="F107" s="73"/>
      <c r="G107" s="74" t="s">
        <v>123</v>
      </c>
      <c r="H107" s="75">
        <f>J51+J56+J61+J66+J71+J76+J81+J86+J91+J96+J101</f>
        <v>0</v>
      </c>
      <c r="I107" s="74" t="s">
        <v>124</v>
      </c>
      <c r="J107" s="76">
        <f>0+J106</f>
        <v>0</v>
      </c>
      <c r="K107" s="74" t="s">
        <v>125</v>
      </c>
      <c r="L107" s="77">
        <f>L51+L56+L61+L66+L71+L76+L81+L86+L91+L96+L101</f>
        <v>0</v>
      </c>
      <c r="M107" s="12"/>
      <c r="N107" s="2"/>
      <c r="O107" s="2"/>
      <c r="P107" s="2"/>
      <c r="Q107" s="2"/>
    </row>
    <row r="108" ht="40" customHeight="1">
      <c r="A108" s="9"/>
      <c r="B108" s="78" t="s">
        <v>350</v>
      </c>
      <c r="C108" s="1"/>
      <c r="D108" s="1"/>
      <c r="E108" s="1"/>
      <c r="F108" s="1"/>
      <c r="G108" s="1"/>
      <c r="H108" s="50"/>
      <c r="I108" s="1"/>
      <c r="J108" s="50"/>
      <c r="K108" s="1"/>
      <c r="L108" s="1"/>
      <c r="M108" s="12"/>
      <c r="N108" s="2"/>
      <c r="O108" s="2"/>
      <c r="P108" s="2"/>
      <c r="Q108" s="2"/>
    </row>
    <row r="109">
      <c r="A109" s="9"/>
      <c r="B109" s="51">
        <v>15</v>
      </c>
      <c r="C109" s="52" t="s">
        <v>785</v>
      </c>
      <c r="D109" s="52" t="s">
        <v>3</v>
      </c>
      <c r="E109" s="52" t="s">
        <v>786</v>
      </c>
      <c r="F109" s="52" t="s">
        <v>3</v>
      </c>
      <c r="G109" s="53" t="s">
        <v>171</v>
      </c>
      <c r="H109" s="54">
        <v>8.6999999999999993</v>
      </c>
      <c r="I109" s="25">
        <f>ROUND(0,2)</f>
        <v>0</v>
      </c>
      <c r="J109" s="55">
        <f>ROUND(I109*H109,2)</f>
        <v>0</v>
      </c>
      <c r="K109" s="56">
        <v>0.20999999999999999</v>
      </c>
      <c r="L109" s="57">
        <f>IF(ISNUMBER(K109),ROUND(J109*(K109+1),2),0)</f>
        <v>0</v>
      </c>
      <c r="M109" s="12"/>
      <c r="N109" s="2"/>
      <c r="O109" s="2"/>
      <c r="P109" s="2"/>
      <c r="Q109" s="42">
        <f>IF(ISNUMBER(K109),IF(H109&gt;0,IF(I109&gt;0,J109,0),0),0)</f>
        <v>0</v>
      </c>
      <c r="R109" s="27">
        <f>IF(ISNUMBER(K109)=FALSE,J109,0)</f>
        <v>0</v>
      </c>
    </row>
    <row r="110">
      <c r="A110" s="9"/>
      <c r="B110" s="58" t="s">
        <v>76</v>
      </c>
      <c r="C110" s="1"/>
      <c r="D110" s="1"/>
      <c r="E110" s="59" t="s">
        <v>3</v>
      </c>
      <c r="F110" s="1"/>
      <c r="G110" s="1"/>
      <c r="H110" s="50"/>
      <c r="I110" s="1"/>
      <c r="J110" s="50"/>
      <c r="K110" s="1"/>
      <c r="L110" s="1"/>
      <c r="M110" s="12"/>
      <c r="N110" s="2"/>
      <c r="O110" s="2"/>
      <c r="P110" s="2"/>
      <c r="Q110" s="2"/>
    </row>
    <row r="111">
      <c r="A111" s="9"/>
      <c r="B111" s="58" t="s">
        <v>78</v>
      </c>
      <c r="C111" s="1"/>
      <c r="D111" s="1"/>
      <c r="E111" s="59" t="s">
        <v>787</v>
      </c>
      <c r="F111" s="1"/>
      <c r="G111" s="1"/>
      <c r="H111" s="50"/>
      <c r="I111" s="1"/>
      <c r="J111" s="50"/>
      <c r="K111" s="1"/>
      <c r="L111" s="1"/>
      <c r="M111" s="12"/>
      <c r="N111" s="2"/>
      <c r="O111" s="2"/>
      <c r="P111" s="2"/>
      <c r="Q111" s="2"/>
    </row>
    <row r="112">
      <c r="A112" s="9"/>
      <c r="B112" s="58" t="s">
        <v>80</v>
      </c>
      <c r="C112" s="1"/>
      <c r="D112" s="1"/>
      <c r="E112" s="59" t="s">
        <v>788</v>
      </c>
      <c r="F112" s="1"/>
      <c r="G112" s="1"/>
      <c r="H112" s="50"/>
      <c r="I112" s="1"/>
      <c r="J112" s="50"/>
      <c r="K112" s="1"/>
      <c r="L112" s="1"/>
      <c r="M112" s="12"/>
      <c r="N112" s="2"/>
      <c r="O112" s="2"/>
      <c r="P112" s="2"/>
      <c r="Q112" s="2"/>
    </row>
    <row r="113" thickBot="1">
      <c r="A113" s="9"/>
      <c r="B113" s="60" t="s">
        <v>82</v>
      </c>
      <c r="C113" s="31"/>
      <c r="D113" s="31"/>
      <c r="E113" s="61" t="s">
        <v>83</v>
      </c>
      <c r="F113" s="31"/>
      <c r="G113" s="31"/>
      <c r="H113" s="62"/>
      <c r="I113" s="31"/>
      <c r="J113" s="62"/>
      <c r="K113" s="31"/>
      <c r="L113" s="31"/>
      <c r="M113" s="12"/>
      <c r="N113" s="2"/>
      <c r="O113" s="2"/>
      <c r="P113" s="2"/>
      <c r="Q113" s="2"/>
    </row>
    <row r="114" thickTop="1">
      <c r="A114" s="9"/>
      <c r="B114" s="51">
        <v>16</v>
      </c>
      <c r="C114" s="52" t="s">
        <v>356</v>
      </c>
      <c r="D114" s="52" t="s">
        <v>85</v>
      </c>
      <c r="E114" s="52" t="s">
        <v>357</v>
      </c>
      <c r="F114" s="52" t="s">
        <v>3</v>
      </c>
      <c r="G114" s="53" t="s">
        <v>171</v>
      </c>
      <c r="H114" s="63">
        <v>105.25</v>
      </c>
      <c r="I114" s="36">
        <f>ROUND(0,2)</f>
        <v>0</v>
      </c>
      <c r="J114" s="64">
        <f>ROUND(I114*H114,2)</f>
        <v>0</v>
      </c>
      <c r="K114" s="65">
        <v>0.20999999999999999</v>
      </c>
      <c r="L114" s="66">
        <f>IF(ISNUMBER(K114),ROUND(J114*(K114+1),2),0)</f>
        <v>0</v>
      </c>
      <c r="M114" s="12"/>
      <c r="N114" s="2"/>
      <c r="O114" s="2"/>
      <c r="P114" s="2"/>
      <c r="Q114" s="42">
        <f>IF(ISNUMBER(K114),IF(H114&gt;0,IF(I114&gt;0,J114,0),0),0)</f>
        <v>0</v>
      </c>
      <c r="R114" s="27">
        <f>IF(ISNUMBER(K114)=FALSE,J114,0)</f>
        <v>0</v>
      </c>
    </row>
    <row r="115">
      <c r="A115" s="9"/>
      <c r="B115" s="58" t="s">
        <v>76</v>
      </c>
      <c r="C115" s="1"/>
      <c r="D115" s="1"/>
      <c r="E115" s="59" t="s">
        <v>789</v>
      </c>
      <c r="F115" s="1"/>
      <c r="G115" s="1"/>
      <c r="H115" s="50"/>
      <c r="I115" s="1"/>
      <c r="J115" s="50"/>
      <c r="K115" s="1"/>
      <c r="L115" s="1"/>
      <c r="M115" s="12"/>
      <c r="N115" s="2"/>
      <c r="O115" s="2"/>
      <c r="P115" s="2"/>
      <c r="Q115" s="2"/>
    </row>
    <row r="116">
      <c r="A116" s="9"/>
      <c r="B116" s="58" t="s">
        <v>78</v>
      </c>
      <c r="C116" s="1"/>
      <c r="D116" s="1"/>
      <c r="E116" s="59" t="s">
        <v>790</v>
      </c>
      <c r="F116" s="1"/>
      <c r="G116" s="1"/>
      <c r="H116" s="50"/>
      <c r="I116" s="1"/>
      <c r="J116" s="50"/>
      <c r="K116" s="1"/>
      <c r="L116" s="1"/>
      <c r="M116" s="12"/>
      <c r="N116" s="2"/>
      <c r="O116" s="2"/>
      <c r="P116" s="2"/>
      <c r="Q116" s="2"/>
    </row>
    <row r="117">
      <c r="A117" s="9"/>
      <c r="B117" s="58" t="s">
        <v>80</v>
      </c>
      <c r="C117" s="1"/>
      <c r="D117" s="1"/>
      <c r="E117" s="59" t="s">
        <v>360</v>
      </c>
      <c r="F117" s="1"/>
      <c r="G117" s="1"/>
      <c r="H117" s="50"/>
      <c r="I117" s="1"/>
      <c r="J117" s="50"/>
      <c r="K117" s="1"/>
      <c r="L117" s="1"/>
      <c r="M117" s="12"/>
      <c r="N117" s="2"/>
      <c r="O117" s="2"/>
      <c r="P117" s="2"/>
      <c r="Q117" s="2"/>
    </row>
    <row r="118" thickBot="1">
      <c r="A118" s="9"/>
      <c r="B118" s="60" t="s">
        <v>82</v>
      </c>
      <c r="C118" s="31"/>
      <c r="D118" s="31"/>
      <c r="E118" s="61" t="s">
        <v>83</v>
      </c>
      <c r="F118" s="31"/>
      <c r="G118" s="31"/>
      <c r="H118" s="62"/>
      <c r="I118" s="31"/>
      <c r="J118" s="62"/>
      <c r="K118" s="31"/>
      <c r="L118" s="31"/>
      <c r="M118" s="12"/>
      <c r="N118" s="2"/>
      <c r="O118" s="2"/>
      <c r="P118" s="2"/>
      <c r="Q118" s="2"/>
    </row>
    <row r="119" thickTop="1">
      <c r="A119" s="9"/>
      <c r="B119" s="51">
        <v>17</v>
      </c>
      <c r="C119" s="52" t="s">
        <v>356</v>
      </c>
      <c r="D119" s="52" t="s">
        <v>88</v>
      </c>
      <c r="E119" s="52" t="s">
        <v>357</v>
      </c>
      <c r="F119" s="52" t="s">
        <v>3</v>
      </c>
      <c r="G119" s="53" t="s">
        <v>171</v>
      </c>
      <c r="H119" s="63">
        <v>214.565</v>
      </c>
      <c r="I119" s="36">
        <f>ROUND(0,2)</f>
        <v>0</v>
      </c>
      <c r="J119" s="64">
        <f>ROUND(I119*H119,2)</f>
        <v>0</v>
      </c>
      <c r="K119" s="65">
        <v>0.20999999999999999</v>
      </c>
      <c r="L119" s="66">
        <f>IF(ISNUMBER(K119),ROUND(J119*(K119+1),2),0)</f>
        <v>0</v>
      </c>
      <c r="M119" s="12"/>
      <c r="N119" s="2"/>
      <c r="O119" s="2"/>
      <c r="P119" s="2"/>
      <c r="Q119" s="42">
        <f>IF(ISNUMBER(K119),IF(H119&gt;0,IF(I119&gt;0,J119,0),0),0)</f>
        <v>0</v>
      </c>
      <c r="R119" s="27">
        <f>IF(ISNUMBER(K119)=FALSE,J119,0)</f>
        <v>0</v>
      </c>
    </row>
    <row r="120">
      <c r="A120" s="9"/>
      <c r="B120" s="58" t="s">
        <v>76</v>
      </c>
      <c r="C120" s="1"/>
      <c r="D120" s="1"/>
      <c r="E120" s="59" t="s">
        <v>791</v>
      </c>
      <c r="F120" s="1"/>
      <c r="G120" s="1"/>
      <c r="H120" s="50"/>
      <c r="I120" s="1"/>
      <c r="J120" s="50"/>
      <c r="K120" s="1"/>
      <c r="L120" s="1"/>
      <c r="M120" s="12"/>
      <c r="N120" s="2"/>
      <c r="O120" s="2"/>
      <c r="P120" s="2"/>
      <c r="Q120" s="2"/>
    </row>
    <row r="121">
      <c r="A121" s="9"/>
      <c r="B121" s="58" t="s">
        <v>78</v>
      </c>
      <c r="C121" s="1"/>
      <c r="D121" s="1"/>
      <c r="E121" s="59" t="s">
        <v>792</v>
      </c>
      <c r="F121" s="1"/>
      <c r="G121" s="1"/>
      <c r="H121" s="50"/>
      <c r="I121" s="1"/>
      <c r="J121" s="50"/>
      <c r="K121" s="1"/>
      <c r="L121" s="1"/>
      <c r="M121" s="12"/>
      <c r="N121" s="2"/>
      <c r="O121" s="2"/>
      <c r="P121" s="2"/>
      <c r="Q121" s="2"/>
    </row>
    <row r="122">
      <c r="A122" s="9"/>
      <c r="B122" s="58" t="s">
        <v>80</v>
      </c>
      <c r="C122" s="1"/>
      <c r="D122" s="1"/>
      <c r="E122" s="59" t="s">
        <v>360</v>
      </c>
      <c r="F122" s="1"/>
      <c r="G122" s="1"/>
      <c r="H122" s="50"/>
      <c r="I122" s="1"/>
      <c r="J122" s="50"/>
      <c r="K122" s="1"/>
      <c r="L122" s="1"/>
      <c r="M122" s="12"/>
      <c r="N122" s="2"/>
      <c r="O122" s="2"/>
      <c r="P122" s="2"/>
      <c r="Q122" s="2"/>
    </row>
    <row r="123" thickBot="1">
      <c r="A123" s="9"/>
      <c r="B123" s="60" t="s">
        <v>82</v>
      </c>
      <c r="C123" s="31"/>
      <c r="D123" s="31"/>
      <c r="E123" s="61" t="s">
        <v>83</v>
      </c>
      <c r="F123" s="31"/>
      <c r="G123" s="31"/>
      <c r="H123" s="62"/>
      <c r="I123" s="31"/>
      <c r="J123" s="62"/>
      <c r="K123" s="31"/>
      <c r="L123" s="31"/>
      <c r="M123" s="12"/>
      <c r="N123" s="2"/>
      <c r="O123" s="2"/>
      <c r="P123" s="2"/>
      <c r="Q123" s="2"/>
    </row>
    <row r="124" thickTop="1">
      <c r="A124" s="9"/>
      <c r="B124" s="51">
        <v>18</v>
      </c>
      <c r="C124" s="52" t="s">
        <v>793</v>
      </c>
      <c r="D124" s="52" t="s">
        <v>3</v>
      </c>
      <c r="E124" s="52" t="s">
        <v>794</v>
      </c>
      <c r="F124" s="52" t="s">
        <v>3</v>
      </c>
      <c r="G124" s="53" t="s">
        <v>171</v>
      </c>
      <c r="H124" s="63">
        <v>104.251</v>
      </c>
      <c r="I124" s="36">
        <f>ROUND(0,2)</f>
        <v>0</v>
      </c>
      <c r="J124" s="64">
        <f>ROUND(I124*H124,2)</f>
        <v>0</v>
      </c>
      <c r="K124" s="65">
        <v>0.20999999999999999</v>
      </c>
      <c r="L124" s="66">
        <f>IF(ISNUMBER(K124),ROUND(J124*(K124+1),2),0)</f>
        <v>0</v>
      </c>
      <c r="M124" s="12"/>
      <c r="N124" s="2"/>
      <c r="O124" s="2"/>
      <c r="P124" s="2"/>
      <c r="Q124" s="42">
        <f>IF(ISNUMBER(K124),IF(H124&gt;0,IF(I124&gt;0,J124,0),0),0)</f>
        <v>0</v>
      </c>
      <c r="R124" s="27">
        <f>IF(ISNUMBER(K124)=FALSE,J124,0)</f>
        <v>0</v>
      </c>
    </row>
    <row r="125">
      <c r="A125" s="9"/>
      <c r="B125" s="58" t="s">
        <v>76</v>
      </c>
      <c r="C125" s="1"/>
      <c r="D125" s="1"/>
      <c r="E125" s="59" t="s">
        <v>795</v>
      </c>
      <c r="F125" s="1"/>
      <c r="G125" s="1"/>
      <c r="H125" s="50"/>
      <c r="I125" s="1"/>
      <c r="J125" s="50"/>
      <c r="K125" s="1"/>
      <c r="L125" s="1"/>
      <c r="M125" s="12"/>
      <c r="N125" s="2"/>
      <c r="O125" s="2"/>
      <c r="P125" s="2"/>
      <c r="Q125" s="2"/>
    </row>
    <row r="126">
      <c r="A126" s="9"/>
      <c r="B126" s="58" t="s">
        <v>78</v>
      </c>
      <c r="C126" s="1"/>
      <c r="D126" s="1"/>
      <c r="E126" s="59" t="s">
        <v>796</v>
      </c>
      <c r="F126" s="1"/>
      <c r="G126" s="1"/>
      <c r="H126" s="50"/>
      <c r="I126" s="1"/>
      <c r="J126" s="50"/>
      <c r="K126" s="1"/>
      <c r="L126" s="1"/>
      <c r="M126" s="12"/>
      <c r="N126" s="2"/>
      <c r="O126" s="2"/>
      <c r="P126" s="2"/>
      <c r="Q126" s="2"/>
    </row>
    <row r="127">
      <c r="A127" s="9"/>
      <c r="B127" s="58" t="s">
        <v>80</v>
      </c>
      <c r="C127" s="1"/>
      <c r="D127" s="1"/>
      <c r="E127" s="59" t="s">
        <v>797</v>
      </c>
      <c r="F127" s="1"/>
      <c r="G127" s="1"/>
      <c r="H127" s="50"/>
      <c r="I127" s="1"/>
      <c r="J127" s="50"/>
      <c r="K127" s="1"/>
      <c r="L127" s="1"/>
      <c r="M127" s="12"/>
      <c r="N127" s="2"/>
      <c r="O127" s="2"/>
      <c r="P127" s="2"/>
      <c r="Q127" s="2"/>
    </row>
    <row r="128" thickBot="1">
      <c r="A128" s="9"/>
      <c r="B128" s="60" t="s">
        <v>82</v>
      </c>
      <c r="C128" s="31"/>
      <c r="D128" s="31"/>
      <c r="E128" s="61" t="s">
        <v>83</v>
      </c>
      <c r="F128" s="31"/>
      <c r="G128" s="31"/>
      <c r="H128" s="62"/>
      <c r="I128" s="31"/>
      <c r="J128" s="62"/>
      <c r="K128" s="31"/>
      <c r="L128" s="31"/>
      <c r="M128" s="12"/>
      <c r="N128" s="2"/>
      <c r="O128" s="2"/>
      <c r="P128" s="2"/>
      <c r="Q128" s="2"/>
    </row>
    <row r="129" thickTop="1">
      <c r="A129" s="9"/>
      <c r="B129" s="51">
        <v>19</v>
      </c>
      <c r="C129" s="52" t="s">
        <v>798</v>
      </c>
      <c r="D129" s="52" t="s">
        <v>3</v>
      </c>
      <c r="E129" s="52" t="s">
        <v>799</v>
      </c>
      <c r="F129" s="52" t="s">
        <v>3</v>
      </c>
      <c r="G129" s="53" t="s">
        <v>138</v>
      </c>
      <c r="H129" s="63">
        <v>20.459</v>
      </c>
      <c r="I129" s="36">
        <f>ROUND(0,2)</f>
        <v>0</v>
      </c>
      <c r="J129" s="64">
        <f>ROUND(I129*H129,2)</f>
        <v>0</v>
      </c>
      <c r="K129" s="65">
        <v>0.20999999999999999</v>
      </c>
      <c r="L129" s="66">
        <f>IF(ISNUMBER(K129),ROUND(J129*(K129+1),2),0)</f>
        <v>0</v>
      </c>
      <c r="M129" s="12"/>
      <c r="N129" s="2"/>
      <c r="O129" s="2"/>
      <c r="P129" s="2"/>
      <c r="Q129" s="42">
        <f>IF(ISNUMBER(K129),IF(H129&gt;0,IF(I129&gt;0,J129,0),0),0)</f>
        <v>0</v>
      </c>
      <c r="R129" s="27">
        <f>IF(ISNUMBER(K129)=FALSE,J129,0)</f>
        <v>0</v>
      </c>
    </row>
    <row r="130">
      <c r="A130" s="9"/>
      <c r="B130" s="58" t="s">
        <v>76</v>
      </c>
      <c r="C130" s="1"/>
      <c r="D130" s="1"/>
      <c r="E130" s="59" t="s">
        <v>800</v>
      </c>
      <c r="F130" s="1"/>
      <c r="G130" s="1"/>
      <c r="H130" s="50"/>
      <c r="I130" s="1"/>
      <c r="J130" s="50"/>
      <c r="K130" s="1"/>
      <c r="L130" s="1"/>
      <c r="M130" s="12"/>
      <c r="N130" s="2"/>
      <c r="O130" s="2"/>
      <c r="P130" s="2"/>
      <c r="Q130" s="2"/>
    </row>
    <row r="131">
      <c r="A131" s="9"/>
      <c r="B131" s="58" t="s">
        <v>78</v>
      </c>
      <c r="C131" s="1"/>
      <c r="D131" s="1"/>
      <c r="E131" s="59" t="s">
        <v>801</v>
      </c>
      <c r="F131" s="1"/>
      <c r="G131" s="1"/>
      <c r="H131" s="50"/>
      <c r="I131" s="1"/>
      <c r="J131" s="50"/>
      <c r="K131" s="1"/>
      <c r="L131" s="1"/>
      <c r="M131" s="12"/>
      <c r="N131" s="2"/>
      <c r="O131" s="2"/>
      <c r="P131" s="2"/>
      <c r="Q131" s="2"/>
    </row>
    <row r="132">
      <c r="A132" s="9"/>
      <c r="B132" s="58" t="s">
        <v>80</v>
      </c>
      <c r="C132" s="1"/>
      <c r="D132" s="1"/>
      <c r="E132" s="59" t="s">
        <v>802</v>
      </c>
      <c r="F132" s="1"/>
      <c r="G132" s="1"/>
      <c r="H132" s="50"/>
      <c r="I132" s="1"/>
      <c r="J132" s="50"/>
      <c r="K132" s="1"/>
      <c r="L132" s="1"/>
      <c r="M132" s="12"/>
      <c r="N132" s="2"/>
      <c r="O132" s="2"/>
      <c r="P132" s="2"/>
      <c r="Q132" s="2"/>
    </row>
    <row r="133" thickBot="1">
      <c r="A133" s="9"/>
      <c r="B133" s="60" t="s">
        <v>82</v>
      </c>
      <c r="C133" s="31"/>
      <c r="D133" s="31"/>
      <c r="E133" s="61" t="s">
        <v>83</v>
      </c>
      <c r="F133" s="31"/>
      <c r="G133" s="31"/>
      <c r="H133" s="62"/>
      <c r="I133" s="31"/>
      <c r="J133" s="62"/>
      <c r="K133" s="31"/>
      <c r="L133" s="31"/>
      <c r="M133" s="12"/>
      <c r="N133" s="2"/>
      <c r="O133" s="2"/>
      <c r="P133" s="2"/>
      <c r="Q133" s="2"/>
    </row>
    <row r="134" thickTop="1">
      <c r="A134" s="9"/>
      <c r="B134" s="51">
        <v>20</v>
      </c>
      <c r="C134" s="52" t="s">
        <v>803</v>
      </c>
      <c r="D134" s="52" t="s">
        <v>3</v>
      </c>
      <c r="E134" s="52" t="s">
        <v>804</v>
      </c>
      <c r="F134" s="52" t="s">
        <v>3</v>
      </c>
      <c r="G134" s="53" t="s">
        <v>157</v>
      </c>
      <c r="H134" s="63">
        <v>1221</v>
      </c>
      <c r="I134" s="36">
        <f>ROUND(0,2)</f>
        <v>0</v>
      </c>
      <c r="J134" s="64">
        <f>ROUND(I134*H134,2)</f>
        <v>0</v>
      </c>
      <c r="K134" s="65">
        <v>0.20999999999999999</v>
      </c>
      <c r="L134" s="66">
        <f>IF(ISNUMBER(K134),ROUND(J134*(K134+1),2),0)</f>
        <v>0</v>
      </c>
      <c r="M134" s="12"/>
      <c r="N134" s="2"/>
      <c r="O134" s="2"/>
      <c r="P134" s="2"/>
      <c r="Q134" s="42">
        <f>IF(ISNUMBER(K134),IF(H134&gt;0,IF(I134&gt;0,J134,0),0),0)</f>
        <v>0</v>
      </c>
      <c r="R134" s="27">
        <f>IF(ISNUMBER(K134)=FALSE,J134,0)</f>
        <v>0</v>
      </c>
    </row>
    <row r="135">
      <c r="A135" s="9"/>
      <c r="B135" s="58" t="s">
        <v>76</v>
      </c>
      <c r="C135" s="1"/>
      <c r="D135" s="1"/>
      <c r="E135" s="59" t="s">
        <v>3</v>
      </c>
      <c r="F135" s="1"/>
      <c r="G135" s="1"/>
      <c r="H135" s="50"/>
      <c r="I135" s="1"/>
      <c r="J135" s="50"/>
      <c r="K135" s="1"/>
      <c r="L135" s="1"/>
      <c r="M135" s="12"/>
      <c r="N135" s="2"/>
      <c r="O135" s="2"/>
      <c r="P135" s="2"/>
      <c r="Q135" s="2"/>
    </row>
    <row r="136">
      <c r="A136" s="9"/>
      <c r="B136" s="58" t="s">
        <v>78</v>
      </c>
      <c r="C136" s="1"/>
      <c r="D136" s="1"/>
      <c r="E136" s="59" t="s">
        <v>805</v>
      </c>
      <c r="F136" s="1"/>
      <c r="G136" s="1"/>
      <c r="H136" s="50"/>
      <c r="I136" s="1"/>
      <c r="J136" s="50"/>
      <c r="K136" s="1"/>
      <c r="L136" s="1"/>
      <c r="M136" s="12"/>
      <c r="N136" s="2"/>
      <c r="O136" s="2"/>
      <c r="P136" s="2"/>
      <c r="Q136" s="2"/>
    </row>
    <row r="137">
      <c r="A137" s="9"/>
      <c r="B137" s="58" t="s">
        <v>80</v>
      </c>
      <c r="C137" s="1"/>
      <c r="D137" s="1"/>
      <c r="E137" s="59" t="s">
        <v>806</v>
      </c>
      <c r="F137" s="1"/>
      <c r="G137" s="1"/>
      <c r="H137" s="50"/>
      <c r="I137" s="1"/>
      <c r="J137" s="50"/>
      <c r="K137" s="1"/>
      <c r="L137" s="1"/>
      <c r="M137" s="12"/>
      <c r="N137" s="2"/>
      <c r="O137" s="2"/>
      <c r="P137" s="2"/>
      <c r="Q137" s="2"/>
    </row>
    <row r="138" thickBot="1">
      <c r="A138" s="9"/>
      <c r="B138" s="60" t="s">
        <v>82</v>
      </c>
      <c r="C138" s="31"/>
      <c r="D138" s="31"/>
      <c r="E138" s="61" t="s">
        <v>83</v>
      </c>
      <c r="F138" s="31"/>
      <c r="G138" s="31"/>
      <c r="H138" s="62"/>
      <c r="I138" s="31"/>
      <c r="J138" s="62"/>
      <c r="K138" s="31"/>
      <c r="L138" s="31"/>
      <c r="M138" s="12"/>
      <c r="N138" s="2"/>
      <c r="O138" s="2"/>
      <c r="P138" s="2"/>
      <c r="Q138" s="2"/>
    </row>
    <row r="139" thickTop="1">
      <c r="A139" s="9"/>
      <c r="B139" s="51">
        <v>21</v>
      </c>
      <c r="C139" s="52" t="s">
        <v>562</v>
      </c>
      <c r="D139" s="52" t="s">
        <v>85</v>
      </c>
      <c r="E139" s="52" t="s">
        <v>563</v>
      </c>
      <c r="F139" s="52" t="s">
        <v>3</v>
      </c>
      <c r="G139" s="53" t="s">
        <v>157</v>
      </c>
      <c r="H139" s="63">
        <v>1206.25</v>
      </c>
      <c r="I139" s="36">
        <f>ROUND(0,2)</f>
        <v>0</v>
      </c>
      <c r="J139" s="64">
        <f>ROUND(I139*H139,2)</f>
        <v>0</v>
      </c>
      <c r="K139" s="65">
        <v>0.20999999999999999</v>
      </c>
      <c r="L139" s="66">
        <f>IF(ISNUMBER(K139),ROUND(J139*(K139+1),2),0)</f>
        <v>0</v>
      </c>
      <c r="M139" s="12"/>
      <c r="N139" s="2"/>
      <c r="O139" s="2"/>
      <c r="P139" s="2"/>
      <c r="Q139" s="42">
        <f>IF(ISNUMBER(K139),IF(H139&gt;0,IF(I139&gt;0,J139,0),0),0)</f>
        <v>0</v>
      </c>
      <c r="R139" s="27">
        <f>IF(ISNUMBER(K139)=FALSE,J139,0)</f>
        <v>0</v>
      </c>
    </row>
    <row r="140">
      <c r="A140" s="9"/>
      <c r="B140" s="58" t="s">
        <v>76</v>
      </c>
      <c r="C140" s="1"/>
      <c r="D140" s="1"/>
      <c r="E140" s="59" t="s">
        <v>807</v>
      </c>
      <c r="F140" s="1"/>
      <c r="G140" s="1"/>
      <c r="H140" s="50"/>
      <c r="I140" s="1"/>
      <c r="J140" s="50"/>
      <c r="K140" s="1"/>
      <c r="L140" s="1"/>
      <c r="M140" s="12"/>
      <c r="N140" s="2"/>
      <c r="O140" s="2"/>
      <c r="P140" s="2"/>
      <c r="Q140" s="2"/>
    </row>
    <row r="141">
      <c r="A141" s="9"/>
      <c r="B141" s="58" t="s">
        <v>78</v>
      </c>
      <c r="C141" s="1"/>
      <c r="D141" s="1"/>
      <c r="E141" s="59" t="s">
        <v>808</v>
      </c>
      <c r="F141" s="1"/>
      <c r="G141" s="1"/>
      <c r="H141" s="50"/>
      <c r="I141" s="1"/>
      <c r="J141" s="50"/>
      <c r="K141" s="1"/>
      <c r="L141" s="1"/>
      <c r="M141" s="12"/>
      <c r="N141" s="2"/>
      <c r="O141" s="2"/>
      <c r="P141" s="2"/>
      <c r="Q141" s="2"/>
    </row>
    <row r="142">
      <c r="A142" s="9"/>
      <c r="B142" s="58" t="s">
        <v>80</v>
      </c>
      <c r="C142" s="1"/>
      <c r="D142" s="1"/>
      <c r="E142" s="59" t="s">
        <v>566</v>
      </c>
      <c r="F142" s="1"/>
      <c r="G142" s="1"/>
      <c r="H142" s="50"/>
      <c r="I142" s="1"/>
      <c r="J142" s="50"/>
      <c r="K142" s="1"/>
      <c r="L142" s="1"/>
      <c r="M142" s="12"/>
      <c r="N142" s="2"/>
      <c r="O142" s="2"/>
      <c r="P142" s="2"/>
      <c r="Q142" s="2"/>
    </row>
    <row r="143" thickBot="1">
      <c r="A143" s="9"/>
      <c r="B143" s="60" t="s">
        <v>82</v>
      </c>
      <c r="C143" s="31"/>
      <c r="D143" s="31"/>
      <c r="E143" s="61" t="s">
        <v>83</v>
      </c>
      <c r="F143" s="31"/>
      <c r="G143" s="31"/>
      <c r="H143" s="62"/>
      <c r="I143" s="31"/>
      <c r="J143" s="62"/>
      <c r="K143" s="31"/>
      <c r="L143" s="31"/>
      <c r="M143" s="12"/>
      <c r="N143" s="2"/>
      <c r="O143" s="2"/>
      <c r="P143" s="2"/>
      <c r="Q143" s="2"/>
    </row>
    <row r="144" thickTop="1">
      <c r="A144" s="9"/>
      <c r="B144" s="51">
        <v>22</v>
      </c>
      <c r="C144" s="52" t="s">
        <v>562</v>
      </c>
      <c r="D144" s="52" t="s">
        <v>88</v>
      </c>
      <c r="E144" s="52" t="s">
        <v>563</v>
      </c>
      <c r="F144" s="52" t="s">
        <v>3</v>
      </c>
      <c r="G144" s="53" t="s">
        <v>157</v>
      </c>
      <c r="H144" s="63">
        <v>413.18700000000001</v>
      </c>
      <c r="I144" s="36">
        <f>ROUND(0,2)</f>
        <v>0</v>
      </c>
      <c r="J144" s="64">
        <f>ROUND(I144*H144,2)</f>
        <v>0</v>
      </c>
      <c r="K144" s="65">
        <v>0.20999999999999999</v>
      </c>
      <c r="L144" s="66">
        <f>IF(ISNUMBER(K144),ROUND(J144*(K144+1),2),0)</f>
        <v>0</v>
      </c>
      <c r="M144" s="12"/>
      <c r="N144" s="2"/>
      <c r="O144" s="2"/>
      <c r="P144" s="2"/>
      <c r="Q144" s="42">
        <f>IF(ISNUMBER(K144),IF(H144&gt;0,IF(I144&gt;0,J144,0),0),0)</f>
        <v>0</v>
      </c>
      <c r="R144" s="27">
        <f>IF(ISNUMBER(K144)=FALSE,J144,0)</f>
        <v>0</v>
      </c>
    </row>
    <row r="145">
      <c r="A145" s="9"/>
      <c r="B145" s="58" t="s">
        <v>76</v>
      </c>
      <c r="C145" s="1"/>
      <c r="D145" s="1"/>
      <c r="E145" s="59" t="s">
        <v>809</v>
      </c>
      <c r="F145" s="1"/>
      <c r="G145" s="1"/>
      <c r="H145" s="50"/>
      <c r="I145" s="1"/>
      <c r="J145" s="50"/>
      <c r="K145" s="1"/>
      <c r="L145" s="1"/>
      <c r="M145" s="12"/>
      <c r="N145" s="2"/>
      <c r="O145" s="2"/>
      <c r="P145" s="2"/>
      <c r="Q145" s="2"/>
    </row>
    <row r="146">
      <c r="A146" s="9"/>
      <c r="B146" s="58" t="s">
        <v>78</v>
      </c>
      <c r="C146" s="1"/>
      <c r="D146" s="1"/>
      <c r="E146" s="59" t="s">
        <v>810</v>
      </c>
      <c r="F146" s="1"/>
      <c r="G146" s="1"/>
      <c r="H146" s="50"/>
      <c r="I146" s="1"/>
      <c r="J146" s="50"/>
      <c r="K146" s="1"/>
      <c r="L146" s="1"/>
      <c r="M146" s="12"/>
      <c r="N146" s="2"/>
      <c r="O146" s="2"/>
      <c r="P146" s="2"/>
      <c r="Q146" s="2"/>
    </row>
    <row r="147">
      <c r="A147" s="9"/>
      <c r="B147" s="58" t="s">
        <v>80</v>
      </c>
      <c r="C147" s="1"/>
      <c r="D147" s="1"/>
      <c r="E147" s="59" t="s">
        <v>566</v>
      </c>
      <c r="F147" s="1"/>
      <c r="G147" s="1"/>
      <c r="H147" s="50"/>
      <c r="I147" s="1"/>
      <c r="J147" s="50"/>
      <c r="K147" s="1"/>
      <c r="L147" s="1"/>
      <c r="M147" s="12"/>
      <c r="N147" s="2"/>
      <c r="O147" s="2"/>
      <c r="P147" s="2"/>
      <c r="Q147" s="2"/>
    </row>
    <row r="148" thickBot="1">
      <c r="A148" s="9"/>
      <c r="B148" s="60" t="s">
        <v>82</v>
      </c>
      <c r="C148" s="31"/>
      <c r="D148" s="31"/>
      <c r="E148" s="61" t="s">
        <v>83</v>
      </c>
      <c r="F148" s="31"/>
      <c r="G148" s="31"/>
      <c r="H148" s="62"/>
      <c r="I148" s="31"/>
      <c r="J148" s="62"/>
      <c r="K148" s="31"/>
      <c r="L148" s="31"/>
      <c r="M148" s="12"/>
      <c r="N148" s="2"/>
      <c r="O148" s="2"/>
      <c r="P148" s="2"/>
      <c r="Q148" s="2"/>
    </row>
    <row r="149" thickTop="1">
      <c r="A149" s="9"/>
      <c r="B149" s="51">
        <v>23</v>
      </c>
      <c r="C149" s="52" t="s">
        <v>811</v>
      </c>
      <c r="D149" s="52" t="s">
        <v>3</v>
      </c>
      <c r="E149" s="52" t="s">
        <v>812</v>
      </c>
      <c r="F149" s="52" t="s">
        <v>3</v>
      </c>
      <c r="G149" s="53" t="s">
        <v>157</v>
      </c>
      <c r="H149" s="63">
        <v>572</v>
      </c>
      <c r="I149" s="36">
        <f>ROUND(0,2)</f>
        <v>0</v>
      </c>
      <c r="J149" s="64">
        <f>ROUND(I149*H149,2)</f>
        <v>0</v>
      </c>
      <c r="K149" s="65">
        <v>0.20999999999999999</v>
      </c>
      <c r="L149" s="66">
        <f>IF(ISNUMBER(K149),ROUND(J149*(K149+1),2),0)</f>
        <v>0</v>
      </c>
      <c r="M149" s="12"/>
      <c r="N149" s="2"/>
      <c r="O149" s="2"/>
      <c r="P149" s="2"/>
      <c r="Q149" s="42">
        <f>IF(ISNUMBER(K149),IF(H149&gt;0,IF(I149&gt;0,J149,0),0),0)</f>
        <v>0</v>
      </c>
      <c r="R149" s="27">
        <f>IF(ISNUMBER(K149)=FALSE,J149,0)</f>
        <v>0</v>
      </c>
    </row>
    <row r="150">
      <c r="A150" s="9"/>
      <c r="B150" s="58" t="s">
        <v>76</v>
      </c>
      <c r="C150" s="1"/>
      <c r="D150" s="1"/>
      <c r="E150" s="59" t="s">
        <v>3</v>
      </c>
      <c r="F150" s="1"/>
      <c r="G150" s="1"/>
      <c r="H150" s="50"/>
      <c r="I150" s="1"/>
      <c r="J150" s="50"/>
      <c r="K150" s="1"/>
      <c r="L150" s="1"/>
      <c r="M150" s="12"/>
      <c r="N150" s="2"/>
      <c r="O150" s="2"/>
      <c r="P150" s="2"/>
      <c r="Q150" s="2"/>
    </row>
    <row r="151">
      <c r="A151" s="9"/>
      <c r="B151" s="58" t="s">
        <v>78</v>
      </c>
      <c r="C151" s="1"/>
      <c r="D151" s="1"/>
      <c r="E151" s="59" t="s">
        <v>813</v>
      </c>
      <c r="F151" s="1"/>
      <c r="G151" s="1"/>
      <c r="H151" s="50"/>
      <c r="I151" s="1"/>
      <c r="J151" s="50"/>
      <c r="K151" s="1"/>
      <c r="L151" s="1"/>
      <c r="M151" s="12"/>
      <c r="N151" s="2"/>
      <c r="O151" s="2"/>
      <c r="P151" s="2"/>
      <c r="Q151" s="2"/>
    </row>
    <row r="152">
      <c r="A152" s="9"/>
      <c r="B152" s="58" t="s">
        <v>80</v>
      </c>
      <c r="C152" s="1"/>
      <c r="D152" s="1"/>
      <c r="E152" s="59" t="s">
        <v>365</v>
      </c>
      <c r="F152" s="1"/>
      <c r="G152" s="1"/>
      <c r="H152" s="50"/>
      <c r="I152" s="1"/>
      <c r="J152" s="50"/>
      <c r="K152" s="1"/>
      <c r="L152" s="1"/>
      <c r="M152" s="12"/>
      <c r="N152" s="2"/>
      <c r="O152" s="2"/>
      <c r="P152" s="2"/>
      <c r="Q152" s="2"/>
    </row>
    <row r="153" thickBot="1">
      <c r="A153" s="9"/>
      <c r="B153" s="60" t="s">
        <v>82</v>
      </c>
      <c r="C153" s="31"/>
      <c r="D153" s="31"/>
      <c r="E153" s="61" t="s">
        <v>83</v>
      </c>
      <c r="F153" s="31"/>
      <c r="G153" s="31"/>
      <c r="H153" s="62"/>
      <c r="I153" s="31"/>
      <c r="J153" s="62"/>
      <c r="K153" s="31"/>
      <c r="L153" s="31"/>
      <c r="M153" s="12"/>
      <c r="N153" s="2"/>
      <c r="O153" s="2"/>
      <c r="P153" s="2"/>
      <c r="Q153" s="2"/>
    </row>
    <row r="154" thickTop="1">
      <c r="A154" s="9"/>
      <c r="B154" s="51">
        <v>24</v>
      </c>
      <c r="C154" s="52" t="s">
        <v>814</v>
      </c>
      <c r="D154" s="52" t="s">
        <v>3</v>
      </c>
      <c r="E154" s="52" t="s">
        <v>815</v>
      </c>
      <c r="F154" s="52" t="s">
        <v>3</v>
      </c>
      <c r="G154" s="53" t="s">
        <v>157</v>
      </c>
      <c r="H154" s="63">
        <v>404.19999999999999</v>
      </c>
      <c r="I154" s="36">
        <f>ROUND(0,2)</f>
        <v>0</v>
      </c>
      <c r="J154" s="64">
        <f>ROUND(I154*H154,2)</f>
        <v>0</v>
      </c>
      <c r="K154" s="65">
        <v>0.20999999999999999</v>
      </c>
      <c r="L154" s="66">
        <f>IF(ISNUMBER(K154),ROUND(J154*(K154+1),2),0)</f>
        <v>0</v>
      </c>
      <c r="M154" s="12"/>
      <c r="N154" s="2"/>
      <c r="O154" s="2"/>
      <c r="P154" s="2"/>
      <c r="Q154" s="42">
        <f>IF(ISNUMBER(K154),IF(H154&gt;0,IF(I154&gt;0,J154,0),0),0)</f>
        <v>0</v>
      </c>
      <c r="R154" s="27">
        <f>IF(ISNUMBER(K154)=FALSE,J154,0)</f>
        <v>0</v>
      </c>
    </row>
    <row r="155">
      <c r="A155" s="9"/>
      <c r="B155" s="58" t="s">
        <v>76</v>
      </c>
      <c r="C155" s="1"/>
      <c r="D155" s="1"/>
      <c r="E155" s="59" t="s">
        <v>3</v>
      </c>
      <c r="F155" s="1"/>
      <c r="G155" s="1"/>
      <c r="H155" s="50"/>
      <c r="I155" s="1"/>
      <c r="J155" s="50"/>
      <c r="K155" s="1"/>
      <c r="L155" s="1"/>
      <c r="M155" s="12"/>
      <c r="N155" s="2"/>
      <c r="O155" s="2"/>
      <c r="P155" s="2"/>
      <c r="Q155" s="2"/>
    </row>
    <row r="156">
      <c r="A156" s="9"/>
      <c r="B156" s="58" t="s">
        <v>78</v>
      </c>
      <c r="C156" s="1"/>
      <c r="D156" s="1"/>
      <c r="E156" s="59" t="s">
        <v>816</v>
      </c>
      <c r="F156" s="1"/>
      <c r="G156" s="1"/>
      <c r="H156" s="50"/>
      <c r="I156" s="1"/>
      <c r="J156" s="50"/>
      <c r="K156" s="1"/>
      <c r="L156" s="1"/>
      <c r="M156" s="12"/>
      <c r="N156" s="2"/>
      <c r="O156" s="2"/>
      <c r="P156" s="2"/>
      <c r="Q156" s="2"/>
    </row>
    <row r="157">
      <c r="A157" s="9"/>
      <c r="B157" s="58" t="s">
        <v>80</v>
      </c>
      <c r="C157" s="1"/>
      <c r="D157" s="1"/>
      <c r="E157" s="59" t="s">
        <v>365</v>
      </c>
      <c r="F157" s="1"/>
      <c r="G157" s="1"/>
      <c r="H157" s="50"/>
      <c r="I157" s="1"/>
      <c r="J157" s="50"/>
      <c r="K157" s="1"/>
      <c r="L157" s="1"/>
      <c r="M157" s="12"/>
      <c r="N157" s="2"/>
      <c r="O157" s="2"/>
      <c r="P157" s="2"/>
      <c r="Q157" s="2"/>
    </row>
    <row r="158" thickBot="1">
      <c r="A158" s="9"/>
      <c r="B158" s="60" t="s">
        <v>82</v>
      </c>
      <c r="C158" s="31"/>
      <c r="D158" s="31"/>
      <c r="E158" s="61" t="s">
        <v>83</v>
      </c>
      <c r="F158" s="31"/>
      <c r="G158" s="31"/>
      <c r="H158" s="62"/>
      <c r="I158" s="31"/>
      <c r="J158" s="62"/>
      <c r="K158" s="31"/>
      <c r="L158" s="31"/>
      <c r="M158" s="12"/>
      <c r="N158" s="2"/>
      <c r="O158" s="2"/>
      <c r="P158" s="2"/>
      <c r="Q158" s="2"/>
    </row>
    <row r="159" thickTop="1">
      <c r="A159" s="9"/>
      <c r="B159" s="51">
        <v>25</v>
      </c>
      <c r="C159" s="52" t="s">
        <v>817</v>
      </c>
      <c r="D159" s="52" t="s">
        <v>3</v>
      </c>
      <c r="E159" s="52" t="s">
        <v>818</v>
      </c>
      <c r="F159" s="52" t="s">
        <v>3</v>
      </c>
      <c r="G159" s="53" t="s">
        <v>157</v>
      </c>
      <c r="H159" s="63">
        <v>202.09999999999999</v>
      </c>
      <c r="I159" s="36">
        <f>ROUND(0,2)</f>
        <v>0</v>
      </c>
      <c r="J159" s="64">
        <f>ROUND(I159*H159,2)</f>
        <v>0</v>
      </c>
      <c r="K159" s="65">
        <v>0.20999999999999999</v>
      </c>
      <c r="L159" s="66">
        <f>IF(ISNUMBER(K159),ROUND(J159*(K159+1),2),0)</f>
        <v>0</v>
      </c>
      <c r="M159" s="12"/>
      <c r="N159" s="2"/>
      <c r="O159" s="2"/>
      <c r="P159" s="2"/>
      <c r="Q159" s="42">
        <f>IF(ISNUMBER(K159),IF(H159&gt;0,IF(I159&gt;0,J159,0),0),0)</f>
        <v>0</v>
      </c>
      <c r="R159" s="27">
        <f>IF(ISNUMBER(K159)=FALSE,J159,0)</f>
        <v>0</v>
      </c>
    </row>
    <row r="160">
      <c r="A160" s="9"/>
      <c r="B160" s="58" t="s">
        <v>76</v>
      </c>
      <c r="C160" s="1"/>
      <c r="D160" s="1"/>
      <c r="E160" s="59" t="s">
        <v>819</v>
      </c>
      <c r="F160" s="1"/>
      <c r="G160" s="1"/>
      <c r="H160" s="50"/>
      <c r="I160" s="1"/>
      <c r="J160" s="50"/>
      <c r="K160" s="1"/>
      <c r="L160" s="1"/>
      <c r="M160" s="12"/>
      <c r="N160" s="2"/>
      <c r="O160" s="2"/>
      <c r="P160" s="2"/>
      <c r="Q160" s="2"/>
    </row>
    <row r="161">
      <c r="A161" s="9"/>
      <c r="B161" s="58" t="s">
        <v>78</v>
      </c>
      <c r="C161" s="1"/>
      <c r="D161" s="1"/>
      <c r="E161" s="59" t="s">
        <v>820</v>
      </c>
      <c r="F161" s="1"/>
      <c r="G161" s="1"/>
      <c r="H161" s="50"/>
      <c r="I161" s="1"/>
      <c r="J161" s="50"/>
      <c r="K161" s="1"/>
      <c r="L161" s="1"/>
      <c r="M161" s="12"/>
      <c r="N161" s="2"/>
      <c r="O161" s="2"/>
      <c r="P161" s="2"/>
      <c r="Q161" s="2"/>
    </row>
    <row r="162">
      <c r="A162" s="9"/>
      <c r="B162" s="58" t="s">
        <v>80</v>
      </c>
      <c r="C162" s="1"/>
      <c r="D162" s="1"/>
      <c r="E162" s="59" t="s">
        <v>821</v>
      </c>
      <c r="F162" s="1"/>
      <c r="G162" s="1"/>
      <c r="H162" s="50"/>
      <c r="I162" s="1"/>
      <c r="J162" s="50"/>
      <c r="K162" s="1"/>
      <c r="L162" s="1"/>
      <c r="M162" s="12"/>
      <c r="N162" s="2"/>
      <c r="O162" s="2"/>
      <c r="P162" s="2"/>
      <c r="Q162" s="2"/>
    </row>
    <row r="163" thickBot="1">
      <c r="A163" s="9"/>
      <c r="B163" s="60" t="s">
        <v>82</v>
      </c>
      <c r="C163" s="31"/>
      <c r="D163" s="31"/>
      <c r="E163" s="61" t="s">
        <v>83</v>
      </c>
      <c r="F163" s="31"/>
      <c r="G163" s="31"/>
      <c r="H163" s="62"/>
      <c r="I163" s="31"/>
      <c r="J163" s="62"/>
      <c r="K163" s="31"/>
      <c r="L163" s="31"/>
      <c r="M163" s="12"/>
      <c r="N163" s="2"/>
      <c r="O163" s="2"/>
      <c r="P163" s="2"/>
      <c r="Q163" s="2"/>
    </row>
    <row r="164" thickTop="1" thickBot="1" ht="25" customHeight="1">
      <c r="A164" s="9"/>
      <c r="B164" s="1"/>
      <c r="C164" s="67">
        <v>2</v>
      </c>
      <c r="D164" s="1"/>
      <c r="E164" s="67" t="s">
        <v>266</v>
      </c>
      <c r="F164" s="1"/>
      <c r="G164" s="68" t="s">
        <v>120</v>
      </c>
      <c r="H164" s="69">
        <f>J109+J114+J119+J124+J129+J134+J139+J144+J149+J154+J159</f>
        <v>0</v>
      </c>
      <c r="I164" s="68" t="s">
        <v>121</v>
      </c>
      <c r="J164" s="70">
        <f>(L164-H164)</f>
        <v>0</v>
      </c>
      <c r="K164" s="68" t="s">
        <v>122</v>
      </c>
      <c r="L164" s="71">
        <f>L109+L114+L119+L124+L129+L134+L139+L144+L149+L154+L159</f>
        <v>0</v>
      </c>
      <c r="M164" s="12"/>
      <c r="N164" s="2"/>
      <c r="O164" s="2"/>
      <c r="P164" s="2"/>
      <c r="Q164" s="42">
        <f>0+Q109+Q114+Q119+Q124+Q129+Q134+Q139+Q144+Q149+Q154+Q159</f>
        <v>0</v>
      </c>
      <c r="R164" s="27">
        <f>0+R109+R114+R119+R124+R129+R134+R139+R144+R149+R154+R159</f>
        <v>0</v>
      </c>
      <c r="S164" s="72">
        <f>Q164*(1+J164)+R164</f>
        <v>0</v>
      </c>
    </row>
    <row r="165" thickTop="1" thickBot="1" ht="25" customHeight="1">
      <c r="A165" s="9"/>
      <c r="B165" s="73"/>
      <c r="C165" s="73"/>
      <c r="D165" s="73"/>
      <c r="E165" s="73"/>
      <c r="F165" s="73"/>
      <c r="G165" s="74" t="s">
        <v>123</v>
      </c>
      <c r="H165" s="75">
        <f>J109+J114+J119+J124+J129+J134+J139+J144+J149+J154+J159</f>
        <v>0</v>
      </c>
      <c r="I165" s="74" t="s">
        <v>124</v>
      </c>
      <c r="J165" s="76">
        <f>0+J164</f>
        <v>0</v>
      </c>
      <c r="K165" s="74" t="s">
        <v>125</v>
      </c>
      <c r="L165" s="77">
        <f>L109+L114+L119+L124+L129+L134+L139+L144+L149+L154+L159</f>
        <v>0</v>
      </c>
      <c r="M165" s="12"/>
      <c r="N165" s="2"/>
      <c r="O165" s="2"/>
      <c r="P165" s="2"/>
      <c r="Q165" s="2"/>
    </row>
    <row r="166" ht="40" customHeight="1">
      <c r="A166" s="9"/>
      <c r="B166" s="78" t="s">
        <v>822</v>
      </c>
      <c r="C166" s="1"/>
      <c r="D166" s="1"/>
      <c r="E166" s="1"/>
      <c r="F166" s="1"/>
      <c r="G166" s="1"/>
      <c r="H166" s="50"/>
      <c r="I166" s="1"/>
      <c r="J166" s="50"/>
      <c r="K166" s="1"/>
      <c r="L166" s="1"/>
      <c r="M166" s="12"/>
      <c r="N166" s="2"/>
      <c r="O166" s="2"/>
      <c r="P166" s="2"/>
      <c r="Q166" s="2"/>
    </row>
    <row r="167">
      <c r="A167" s="9"/>
      <c r="B167" s="51">
        <v>26</v>
      </c>
      <c r="C167" s="52" t="s">
        <v>823</v>
      </c>
      <c r="D167" s="52" t="s">
        <v>3</v>
      </c>
      <c r="E167" s="52" t="s">
        <v>824</v>
      </c>
      <c r="F167" s="52" t="s">
        <v>3</v>
      </c>
      <c r="G167" s="53" t="s">
        <v>171</v>
      </c>
      <c r="H167" s="54">
        <v>3.7519999999999998</v>
      </c>
      <c r="I167" s="25">
        <f>ROUND(0,2)</f>
        <v>0</v>
      </c>
      <c r="J167" s="55">
        <f>ROUND(I167*H167,2)</f>
        <v>0</v>
      </c>
      <c r="K167" s="56">
        <v>0.20999999999999999</v>
      </c>
      <c r="L167" s="57">
        <f>IF(ISNUMBER(K167),ROUND(J167*(K167+1),2),0)</f>
        <v>0</v>
      </c>
      <c r="M167" s="12"/>
      <c r="N167" s="2"/>
      <c r="O167" s="2"/>
      <c r="P167" s="2"/>
      <c r="Q167" s="42">
        <f>IF(ISNUMBER(K167),IF(H167&gt;0,IF(I167&gt;0,J167,0),0),0)</f>
        <v>0</v>
      </c>
      <c r="R167" s="27">
        <f>IF(ISNUMBER(K167)=FALSE,J167,0)</f>
        <v>0</v>
      </c>
    </row>
    <row r="168">
      <c r="A168" s="9"/>
      <c r="B168" s="58" t="s">
        <v>76</v>
      </c>
      <c r="C168" s="1"/>
      <c r="D168" s="1"/>
      <c r="E168" s="59" t="s">
        <v>825</v>
      </c>
      <c r="F168" s="1"/>
      <c r="G168" s="1"/>
      <c r="H168" s="50"/>
      <c r="I168" s="1"/>
      <c r="J168" s="50"/>
      <c r="K168" s="1"/>
      <c r="L168" s="1"/>
      <c r="M168" s="12"/>
      <c r="N168" s="2"/>
      <c r="O168" s="2"/>
      <c r="P168" s="2"/>
      <c r="Q168" s="2"/>
    </row>
    <row r="169">
      <c r="A169" s="9"/>
      <c r="B169" s="58" t="s">
        <v>78</v>
      </c>
      <c r="C169" s="1"/>
      <c r="D169" s="1"/>
      <c r="E169" s="59" t="s">
        <v>826</v>
      </c>
      <c r="F169" s="1"/>
      <c r="G169" s="1"/>
      <c r="H169" s="50"/>
      <c r="I169" s="1"/>
      <c r="J169" s="50"/>
      <c r="K169" s="1"/>
      <c r="L169" s="1"/>
      <c r="M169" s="12"/>
      <c r="N169" s="2"/>
      <c r="O169" s="2"/>
      <c r="P169" s="2"/>
      <c r="Q169" s="2"/>
    </row>
    <row r="170">
      <c r="A170" s="9"/>
      <c r="B170" s="58" t="s">
        <v>80</v>
      </c>
      <c r="C170" s="1"/>
      <c r="D170" s="1"/>
      <c r="E170" s="59" t="s">
        <v>827</v>
      </c>
      <c r="F170" s="1"/>
      <c r="G170" s="1"/>
      <c r="H170" s="50"/>
      <c r="I170" s="1"/>
      <c r="J170" s="50"/>
      <c r="K170" s="1"/>
      <c r="L170" s="1"/>
      <c r="M170" s="12"/>
      <c r="N170" s="2"/>
      <c r="O170" s="2"/>
      <c r="P170" s="2"/>
      <c r="Q170" s="2"/>
    </row>
    <row r="171" thickBot="1">
      <c r="A171" s="9"/>
      <c r="B171" s="60" t="s">
        <v>82</v>
      </c>
      <c r="C171" s="31"/>
      <c r="D171" s="31"/>
      <c r="E171" s="61" t="s">
        <v>83</v>
      </c>
      <c r="F171" s="31"/>
      <c r="G171" s="31"/>
      <c r="H171" s="62"/>
      <c r="I171" s="31"/>
      <c r="J171" s="62"/>
      <c r="K171" s="31"/>
      <c r="L171" s="31"/>
      <c r="M171" s="12"/>
      <c r="N171" s="2"/>
      <c r="O171" s="2"/>
      <c r="P171" s="2"/>
      <c r="Q171" s="2"/>
    </row>
    <row r="172" thickTop="1">
      <c r="A172" s="9"/>
      <c r="B172" s="51">
        <v>27</v>
      </c>
      <c r="C172" s="52" t="s">
        <v>828</v>
      </c>
      <c r="D172" s="52" t="s">
        <v>3</v>
      </c>
      <c r="E172" s="52" t="s">
        <v>829</v>
      </c>
      <c r="F172" s="52" t="s">
        <v>3</v>
      </c>
      <c r="G172" s="53" t="s">
        <v>138</v>
      </c>
      <c r="H172" s="63">
        <v>0.88400000000000001</v>
      </c>
      <c r="I172" s="36">
        <f>ROUND(0,2)</f>
        <v>0</v>
      </c>
      <c r="J172" s="64">
        <f>ROUND(I172*H172,2)</f>
        <v>0</v>
      </c>
      <c r="K172" s="65">
        <v>0.20999999999999999</v>
      </c>
      <c r="L172" s="66">
        <f>IF(ISNUMBER(K172),ROUND(J172*(K172+1),2),0)</f>
        <v>0</v>
      </c>
      <c r="M172" s="12"/>
      <c r="N172" s="2"/>
      <c r="O172" s="2"/>
      <c r="P172" s="2"/>
      <c r="Q172" s="42">
        <f>IF(ISNUMBER(K172),IF(H172&gt;0,IF(I172&gt;0,J172,0),0),0)</f>
        <v>0</v>
      </c>
      <c r="R172" s="27">
        <f>IF(ISNUMBER(K172)=FALSE,J172,0)</f>
        <v>0</v>
      </c>
    </row>
    <row r="173">
      <c r="A173" s="9"/>
      <c r="B173" s="58" t="s">
        <v>76</v>
      </c>
      <c r="C173" s="1"/>
      <c r="D173" s="1"/>
      <c r="E173" s="59" t="s">
        <v>800</v>
      </c>
      <c r="F173" s="1"/>
      <c r="G173" s="1"/>
      <c r="H173" s="50"/>
      <c r="I173" s="1"/>
      <c r="J173" s="50"/>
      <c r="K173" s="1"/>
      <c r="L173" s="1"/>
      <c r="M173" s="12"/>
      <c r="N173" s="2"/>
      <c r="O173" s="2"/>
      <c r="P173" s="2"/>
      <c r="Q173" s="2"/>
    </row>
    <row r="174">
      <c r="A174" s="9"/>
      <c r="B174" s="58" t="s">
        <v>78</v>
      </c>
      <c r="C174" s="1"/>
      <c r="D174" s="1"/>
      <c r="E174" s="59" t="s">
        <v>830</v>
      </c>
      <c r="F174" s="1"/>
      <c r="G174" s="1"/>
      <c r="H174" s="50"/>
      <c r="I174" s="1"/>
      <c r="J174" s="50"/>
      <c r="K174" s="1"/>
      <c r="L174" s="1"/>
      <c r="M174" s="12"/>
      <c r="N174" s="2"/>
      <c r="O174" s="2"/>
      <c r="P174" s="2"/>
      <c r="Q174" s="2"/>
    </row>
    <row r="175">
      <c r="A175" s="9"/>
      <c r="B175" s="58" t="s">
        <v>80</v>
      </c>
      <c r="C175" s="1"/>
      <c r="D175" s="1"/>
      <c r="E175" s="59" t="s">
        <v>831</v>
      </c>
      <c r="F175" s="1"/>
      <c r="G175" s="1"/>
      <c r="H175" s="50"/>
      <c r="I175" s="1"/>
      <c r="J175" s="50"/>
      <c r="K175" s="1"/>
      <c r="L175" s="1"/>
      <c r="M175" s="12"/>
      <c r="N175" s="2"/>
      <c r="O175" s="2"/>
      <c r="P175" s="2"/>
      <c r="Q175" s="2"/>
    </row>
    <row r="176" thickBot="1">
      <c r="A176" s="9"/>
      <c r="B176" s="60" t="s">
        <v>82</v>
      </c>
      <c r="C176" s="31"/>
      <c r="D176" s="31"/>
      <c r="E176" s="61" t="s">
        <v>83</v>
      </c>
      <c r="F176" s="31"/>
      <c r="G176" s="31"/>
      <c r="H176" s="62"/>
      <c r="I176" s="31"/>
      <c r="J176" s="62"/>
      <c r="K176" s="31"/>
      <c r="L176" s="31"/>
      <c r="M176" s="12"/>
      <c r="N176" s="2"/>
      <c r="O176" s="2"/>
      <c r="P176" s="2"/>
      <c r="Q176" s="2"/>
    </row>
    <row r="177" thickTop="1">
      <c r="A177" s="9"/>
      <c r="B177" s="51">
        <v>28</v>
      </c>
      <c r="C177" s="52" t="s">
        <v>832</v>
      </c>
      <c r="D177" s="52" t="s">
        <v>3</v>
      </c>
      <c r="E177" s="52" t="s">
        <v>833</v>
      </c>
      <c r="F177" s="52" t="s">
        <v>3</v>
      </c>
      <c r="G177" s="53" t="s">
        <v>171</v>
      </c>
      <c r="H177" s="63">
        <v>545.5</v>
      </c>
      <c r="I177" s="36">
        <f>ROUND(0,2)</f>
        <v>0</v>
      </c>
      <c r="J177" s="64">
        <f>ROUND(I177*H177,2)</f>
        <v>0</v>
      </c>
      <c r="K177" s="65">
        <v>0.20999999999999999</v>
      </c>
      <c r="L177" s="66">
        <f>IF(ISNUMBER(K177),ROUND(J177*(K177+1),2),0)</f>
        <v>0</v>
      </c>
      <c r="M177" s="12"/>
      <c r="N177" s="2"/>
      <c r="O177" s="2"/>
      <c r="P177" s="2"/>
      <c r="Q177" s="42">
        <f>IF(ISNUMBER(K177),IF(H177&gt;0,IF(I177&gt;0,J177,0),0),0)</f>
        <v>0</v>
      </c>
      <c r="R177" s="27">
        <f>IF(ISNUMBER(K177)=FALSE,J177,0)</f>
        <v>0</v>
      </c>
    </row>
    <row r="178">
      <c r="A178" s="9"/>
      <c r="B178" s="58" t="s">
        <v>76</v>
      </c>
      <c r="C178" s="1"/>
      <c r="D178" s="1"/>
      <c r="E178" s="59" t="s">
        <v>834</v>
      </c>
      <c r="F178" s="1"/>
      <c r="G178" s="1"/>
      <c r="H178" s="50"/>
      <c r="I178" s="1"/>
      <c r="J178" s="50"/>
      <c r="K178" s="1"/>
      <c r="L178" s="1"/>
      <c r="M178" s="12"/>
      <c r="N178" s="2"/>
      <c r="O178" s="2"/>
      <c r="P178" s="2"/>
      <c r="Q178" s="2"/>
    </row>
    <row r="179">
      <c r="A179" s="9"/>
      <c r="B179" s="58" t="s">
        <v>78</v>
      </c>
      <c r="C179" s="1"/>
      <c r="D179" s="1"/>
      <c r="E179" s="59" t="s">
        <v>835</v>
      </c>
      <c r="F179" s="1"/>
      <c r="G179" s="1"/>
      <c r="H179" s="50"/>
      <c r="I179" s="1"/>
      <c r="J179" s="50"/>
      <c r="K179" s="1"/>
      <c r="L179" s="1"/>
      <c r="M179" s="12"/>
      <c r="N179" s="2"/>
      <c r="O179" s="2"/>
      <c r="P179" s="2"/>
      <c r="Q179" s="2"/>
    </row>
    <row r="180">
      <c r="A180" s="9"/>
      <c r="B180" s="58" t="s">
        <v>80</v>
      </c>
      <c r="C180" s="1"/>
      <c r="D180" s="1"/>
      <c r="E180" s="59" t="s">
        <v>836</v>
      </c>
      <c r="F180" s="1"/>
      <c r="G180" s="1"/>
      <c r="H180" s="50"/>
      <c r="I180" s="1"/>
      <c r="J180" s="50"/>
      <c r="K180" s="1"/>
      <c r="L180" s="1"/>
      <c r="M180" s="12"/>
      <c r="N180" s="2"/>
      <c r="O180" s="2"/>
      <c r="P180" s="2"/>
      <c r="Q180" s="2"/>
    </row>
    <row r="181" thickBot="1">
      <c r="A181" s="9"/>
      <c r="B181" s="60" t="s">
        <v>82</v>
      </c>
      <c r="C181" s="31"/>
      <c r="D181" s="31"/>
      <c r="E181" s="61" t="s">
        <v>83</v>
      </c>
      <c r="F181" s="31"/>
      <c r="G181" s="31"/>
      <c r="H181" s="62"/>
      <c r="I181" s="31"/>
      <c r="J181" s="62"/>
      <c r="K181" s="31"/>
      <c r="L181" s="31"/>
      <c r="M181" s="12"/>
      <c r="N181" s="2"/>
      <c r="O181" s="2"/>
      <c r="P181" s="2"/>
      <c r="Q181" s="2"/>
    </row>
    <row r="182" thickTop="1">
      <c r="A182" s="9"/>
      <c r="B182" s="51">
        <v>29</v>
      </c>
      <c r="C182" s="52" t="s">
        <v>837</v>
      </c>
      <c r="D182" s="52" t="s">
        <v>3</v>
      </c>
      <c r="E182" s="52" t="s">
        <v>838</v>
      </c>
      <c r="F182" s="52" t="s">
        <v>3</v>
      </c>
      <c r="G182" s="53" t="s">
        <v>171</v>
      </c>
      <c r="H182" s="63">
        <v>205.203</v>
      </c>
      <c r="I182" s="36">
        <f>ROUND(0,2)</f>
        <v>0</v>
      </c>
      <c r="J182" s="64">
        <f>ROUND(I182*H182,2)</f>
        <v>0</v>
      </c>
      <c r="K182" s="65">
        <v>0.20999999999999999</v>
      </c>
      <c r="L182" s="66">
        <f>IF(ISNUMBER(K182),ROUND(J182*(K182+1),2),0)</f>
        <v>0</v>
      </c>
      <c r="M182" s="12"/>
      <c r="N182" s="2"/>
      <c r="O182" s="2"/>
      <c r="P182" s="2"/>
      <c r="Q182" s="42">
        <f>IF(ISNUMBER(K182),IF(H182&gt;0,IF(I182&gt;0,J182,0),0),0)</f>
        <v>0</v>
      </c>
      <c r="R182" s="27">
        <f>IF(ISNUMBER(K182)=FALSE,J182,0)</f>
        <v>0</v>
      </c>
    </row>
    <row r="183">
      <c r="A183" s="9"/>
      <c r="B183" s="58" t="s">
        <v>76</v>
      </c>
      <c r="C183" s="1"/>
      <c r="D183" s="1"/>
      <c r="E183" s="59" t="s">
        <v>839</v>
      </c>
      <c r="F183" s="1"/>
      <c r="G183" s="1"/>
      <c r="H183" s="50"/>
      <c r="I183" s="1"/>
      <c r="J183" s="50"/>
      <c r="K183" s="1"/>
      <c r="L183" s="1"/>
      <c r="M183" s="12"/>
      <c r="N183" s="2"/>
      <c r="O183" s="2"/>
      <c r="P183" s="2"/>
      <c r="Q183" s="2"/>
    </row>
    <row r="184">
      <c r="A184" s="9"/>
      <c r="B184" s="58" t="s">
        <v>78</v>
      </c>
      <c r="C184" s="1"/>
      <c r="D184" s="1"/>
      <c r="E184" s="59" t="s">
        <v>840</v>
      </c>
      <c r="F184" s="1"/>
      <c r="G184" s="1"/>
      <c r="H184" s="50"/>
      <c r="I184" s="1"/>
      <c r="J184" s="50"/>
      <c r="K184" s="1"/>
      <c r="L184" s="1"/>
      <c r="M184" s="12"/>
      <c r="N184" s="2"/>
      <c r="O184" s="2"/>
      <c r="P184" s="2"/>
      <c r="Q184" s="2"/>
    </row>
    <row r="185">
      <c r="A185" s="9"/>
      <c r="B185" s="58" t="s">
        <v>80</v>
      </c>
      <c r="C185" s="1"/>
      <c r="D185" s="1"/>
      <c r="E185" s="59" t="s">
        <v>652</v>
      </c>
      <c r="F185" s="1"/>
      <c r="G185" s="1"/>
      <c r="H185" s="50"/>
      <c r="I185" s="1"/>
      <c r="J185" s="50"/>
      <c r="K185" s="1"/>
      <c r="L185" s="1"/>
      <c r="M185" s="12"/>
      <c r="N185" s="2"/>
      <c r="O185" s="2"/>
      <c r="P185" s="2"/>
      <c r="Q185" s="2"/>
    </row>
    <row r="186" thickBot="1">
      <c r="A186" s="9"/>
      <c r="B186" s="60" t="s">
        <v>82</v>
      </c>
      <c r="C186" s="31"/>
      <c r="D186" s="31"/>
      <c r="E186" s="61" t="s">
        <v>83</v>
      </c>
      <c r="F186" s="31"/>
      <c r="G186" s="31"/>
      <c r="H186" s="62"/>
      <c r="I186" s="31"/>
      <c r="J186" s="62"/>
      <c r="K186" s="31"/>
      <c r="L186" s="31"/>
      <c r="M186" s="12"/>
      <c r="N186" s="2"/>
      <c r="O186" s="2"/>
      <c r="P186" s="2"/>
      <c r="Q186" s="2"/>
    </row>
    <row r="187" thickTop="1">
      <c r="A187" s="9"/>
      <c r="B187" s="51">
        <v>30</v>
      </c>
      <c r="C187" s="52" t="s">
        <v>841</v>
      </c>
      <c r="D187" s="52" t="s">
        <v>3</v>
      </c>
      <c r="E187" s="52" t="s">
        <v>842</v>
      </c>
      <c r="F187" s="52" t="s">
        <v>3</v>
      </c>
      <c r="G187" s="53" t="s">
        <v>138</v>
      </c>
      <c r="H187" s="63">
        <v>48.325000000000003</v>
      </c>
      <c r="I187" s="36">
        <f>ROUND(0,2)</f>
        <v>0</v>
      </c>
      <c r="J187" s="64">
        <f>ROUND(I187*H187,2)</f>
        <v>0</v>
      </c>
      <c r="K187" s="65">
        <v>0.20999999999999999</v>
      </c>
      <c r="L187" s="66">
        <f>IF(ISNUMBER(K187),ROUND(J187*(K187+1),2),0)</f>
        <v>0</v>
      </c>
      <c r="M187" s="12"/>
      <c r="N187" s="2"/>
      <c r="O187" s="2"/>
      <c r="P187" s="2"/>
      <c r="Q187" s="42">
        <f>IF(ISNUMBER(K187),IF(H187&gt;0,IF(I187&gt;0,J187,0),0),0)</f>
        <v>0</v>
      </c>
      <c r="R187" s="27">
        <f>IF(ISNUMBER(K187)=FALSE,J187,0)</f>
        <v>0</v>
      </c>
    </row>
    <row r="188">
      <c r="A188" s="9"/>
      <c r="B188" s="58" t="s">
        <v>76</v>
      </c>
      <c r="C188" s="1"/>
      <c r="D188" s="1"/>
      <c r="E188" s="59" t="s">
        <v>800</v>
      </c>
      <c r="F188" s="1"/>
      <c r="G188" s="1"/>
      <c r="H188" s="50"/>
      <c r="I188" s="1"/>
      <c r="J188" s="50"/>
      <c r="K188" s="1"/>
      <c r="L188" s="1"/>
      <c r="M188" s="12"/>
      <c r="N188" s="2"/>
      <c r="O188" s="2"/>
      <c r="P188" s="2"/>
      <c r="Q188" s="2"/>
    </row>
    <row r="189">
      <c r="A189" s="9"/>
      <c r="B189" s="58" t="s">
        <v>78</v>
      </c>
      <c r="C189" s="1"/>
      <c r="D189" s="1"/>
      <c r="E189" s="59" t="s">
        <v>843</v>
      </c>
      <c r="F189" s="1"/>
      <c r="G189" s="1"/>
      <c r="H189" s="50"/>
      <c r="I189" s="1"/>
      <c r="J189" s="50"/>
      <c r="K189" s="1"/>
      <c r="L189" s="1"/>
      <c r="M189" s="12"/>
      <c r="N189" s="2"/>
      <c r="O189" s="2"/>
      <c r="P189" s="2"/>
      <c r="Q189" s="2"/>
    </row>
    <row r="190">
      <c r="A190" s="9"/>
      <c r="B190" s="58" t="s">
        <v>80</v>
      </c>
      <c r="C190" s="1"/>
      <c r="D190" s="1"/>
      <c r="E190" s="59" t="s">
        <v>802</v>
      </c>
      <c r="F190" s="1"/>
      <c r="G190" s="1"/>
      <c r="H190" s="50"/>
      <c r="I190" s="1"/>
      <c r="J190" s="50"/>
      <c r="K190" s="1"/>
      <c r="L190" s="1"/>
      <c r="M190" s="12"/>
      <c r="N190" s="2"/>
      <c r="O190" s="2"/>
      <c r="P190" s="2"/>
      <c r="Q190" s="2"/>
    </row>
    <row r="191" thickBot="1">
      <c r="A191" s="9"/>
      <c r="B191" s="60" t="s">
        <v>82</v>
      </c>
      <c r="C191" s="31"/>
      <c r="D191" s="31"/>
      <c r="E191" s="61" t="s">
        <v>83</v>
      </c>
      <c r="F191" s="31"/>
      <c r="G191" s="31"/>
      <c r="H191" s="62"/>
      <c r="I191" s="31"/>
      <c r="J191" s="62"/>
      <c r="K191" s="31"/>
      <c r="L191" s="31"/>
      <c r="M191" s="12"/>
      <c r="N191" s="2"/>
      <c r="O191" s="2"/>
      <c r="P191" s="2"/>
      <c r="Q191" s="2"/>
    </row>
    <row r="192" thickTop="1" thickBot="1" ht="25" customHeight="1">
      <c r="A192" s="9"/>
      <c r="B192" s="1"/>
      <c r="C192" s="67">
        <v>3</v>
      </c>
      <c r="D192" s="1"/>
      <c r="E192" s="67" t="s">
        <v>748</v>
      </c>
      <c r="F192" s="1"/>
      <c r="G192" s="68" t="s">
        <v>120</v>
      </c>
      <c r="H192" s="69">
        <f>J167+J172+J177+J182+J187</f>
        <v>0</v>
      </c>
      <c r="I192" s="68" t="s">
        <v>121</v>
      </c>
      <c r="J192" s="70">
        <f>(L192-H192)</f>
        <v>0</v>
      </c>
      <c r="K192" s="68" t="s">
        <v>122</v>
      </c>
      <c r="L192" s="71">
        <f>L167+L172+L177+L182+L187</f>
        <v>0</v>
      </c>
      <c r="M192" s="12"/>
      <c r="N192" s="2"/>
      <c r="O192" s="2"/>
      <c r="P192" s="2"/>
      <c r="Q192" s="42">
        <f>0+Q167+Q172+Q177+Q182+Q187</f>
        <v>0</v>
      </c>
      <c r="R192" s="27">
        <f>0+R167+R172+R177+R182+R187</f>
        <v>0</v>
      </c>
      <c r="S192" s="72">
        <f>Q192*(1+J192)+R192</f>
        <v>0</v>
      </c>
    </row>
    <row r="193" thickTop="1" thickBot="1" ht="25" customHeight="1">
      <c r="A193" s="9"/>
      <c r="B193" s="73"/>
      <c r="C193" s="73"/>
      <c r="D193" s="73"/>
      <c r="E193" s="73"/>
      <c r="F193" s="73"/>
      <c r="G193" s="74" t="s">
        <v>123</v>
      </c>
      <c r="H193" s="75">
        <f>J167+J172+J177+J182+J187</f>
        <v>0</v>
      </c>
      <c r="I193" s="74" t="s">
        <v>124</v>
      </c>
      <c r="J193" s="76">
        <f>0+J192</f>
        <v>0</v>
      </c>
      <c r="K193" s="74" t="s">
        <v>125</v>
      </c>
      <c r="L193" s="77">
        <f>L167+L172+L177+L182+L187</f>
        <v>0</v>
      </c>
      <c r="M193" s="12"/>
      <c r="N193" s="2"/>
      <c r="O193" s="2"/>
      <c r="P193" s="2"/>
      <c r="Q193" s="2"/>
    </row>
    <row r="194" ht="40" customHeight="1">
      <c r="A194" s="9"/>
      <c r="B194" s="78" t="s">
        <v>370</v>
      </c>
      <c r="C194" s="1"/>
      <c r="D194" s="1"/>
      <c r="E194" s="1"/>
      <c r="F194" s="1"/>
      <c r="G194" s="1"/>
      <c r="H194" s="50"/>
      <c r="I194" s="1"/>
      <c r="J194" s="50"/>
      <c r="K194" s="1"/>
      <c r="L194" s="1"/>
      <c r="M194" s="12"/>
      <c r="N194" s="2"/>
      <c r="O194" s="2"/>
      <c r="P194" s="2"/>
      <c r="Q194" s="2"/>
    </row>
    <row r="195">
      <c r="A195" s="9"/>
      <c r="B195" s="51">
        <v>31</v>
      </c>
      <c r="C195" s="52" t="s">
        <v>844</v>
      </c>
      <c r="D195" s="52" t="s">
        <v>3</v>
      </c>
      <c r="E195" s="52" t="s">
        <v>845</v>
      </c>
      <c r="F195" s="52" t="s">
        <v>3</v>
      </c>
      <c r="G195" s="53" t="s">
        <v>171</v>
      </c>
      <c r="H195" s="54">
        <v>85.548000000000002</v>
      </c>
      <c r="I195" s="25">
        <f>ROUND(0,2)</f>
        <v>0</v>
      </c>
      <c r="J195" s="55">
        <f>ROUND(I195*H195,2)</f>
        <v>0</v>
      </c>
      <c r="K195" s="56">
        <v>0.20999999999999999</v>
      </c>
      <c r="L195" s="57">
        <f>IF(ISNUMBER(K195),ROUND(J195*(K195+1),2),0)</f>
        <v>0</v>
      </c>
      <c r="M195" s="12"/>
      <c r="N195" s="2"/>
      <c r="O195" s="2"/>
      <c r="P195" s="2"/>
      <c r="Q195" s="42">
        <f>IF(ISNUMBER(K195),IF(H195&gt;0,IF(I195&gt;0,J195,0),0),0)</f>
        <v>0</v>
      </c>
      <c r="R195" s="27">
        <f>IF(ISNUMBER(K195)=FALSE,J195,0)</f>
        <v>0</v>
      </c>
    </row>
    <row r="196">
      <c r="A196" s="9"/>
      <c r="B196" s="58" t="s">
        <v>76</v>
      </c>
      <c r="C196" s="1"/>
      <c r="D196" s="1"/>
      <c r="E196" s="59" t="s">
        <v>846</v>
      </c>
      <c r="F196" s="1"/>
      <c r="G196" s="1"/>
      <c r="H196" s="50"/>
      <c r="I196" s="1"/>
      <c r="J196" s="50"/>
      <c r="K196" s="1"/>
      <c r="L196" s="1"/>
      <c r="M196" s="12"/>
      <c r="N196" s="2"/>
      <c r="O196" s="2"/>
      <c r="P196" s="2"/>
      <c r="Q196" s="2"/>
    </row>
    <row r="197">
      <c r="A197" s="9"/>
      <c r="B197" s="58" t="s">
        <v>78</v>
      </c>
      <c r="C197" s="1"/>
      <c r="D197" s="1"/>
      <c r="E197" s="59" t="s">
        <v>847</v>
      </c>
      <c r="F197" s="1"/>
      <c r="G197" s="1"/>
      <c r="H197" s="50"/>
      <c r="I197" s="1"/>
      <c r="J197" s="50"/>
      <c r="K197" s="1"/>
      <c r="L197" s="1"/>
      <c r="M197" s="12"/>
      <c r="N197" s="2"/>
      <c r="O197" s="2"/>
      <c r="P197" s="2"/>
      <c r="Q197" s="2"/>
    </row>
    <row r="198">
      <c r="A198" s="9"/>
      <c r="B198" s="58" t="s">
        <v>80</v>
      </c>
      <c r="C198" s="1"/>
      <c r="D198" s="1"/>
      <c r="E198" s="59" t="s">
        <v>652</v>
      </c>
      <c r="F198" s="1"/>
      <c r="G198" s="1"/>
      <c r="H198" s="50"/>
      <c r="I198" s="1"/>
      <c r="J198" s="50"/>
      <c r="K198" s="1"/>
      <c r="L198" s="1"/>
      <c r="M198" s="12"/>
      <c r="N198" s="2"/>
      <c r="O198" s="2"/>
      <c r="P198" s="2"/>
      <c r="Q198" s="2"/>
    </row>
    <row r="199" thickBot="1">
      <c r="A199" s="9"/>
      <c r="B199" s="60" t="s">
        <v>82</v>
      </c>
      <c r="C199" s="31"/>
      <c r="D199" s="31"/>
      <c r="E199" s="61" t="s">
        <v>83</v>
      </c>
      <c r="F199" s="31"/>
      <c r="G199" s="31"/>
      <c r="H199" s="62"/>
      <c r="I199" s="31"/>
      <c r="J199" s="62"/>
      <c r="K199" s="31"/>
      <c r="L199" s="31"/>
      <c r="M199" s="12"/>
      <c r="N199" s="2"/>
      <c r="O199" s="2"/>
      <c r="P199" s="2"/>
      <c r="Q199" s="2"/>
    </row>
    <row r="200" thickTop="1">
      <c r="A200" s="9"/>
      <c r="B200" s="51">
        <v>32</v>
      </c>
      <c r="C200" s="52" t="s">
        <v>848</v>
      </c>
      <c r="D200" s="52" t="s">
        <v>3</v>
      </c>
      <c r="E200" s="52" t="s">
        <v>849</v>
      </c>
      <c r="F200" s="52" t="s">
        <v>3</v>
      </c>
      <c r="G200" s="53" t="s">
        <v>138</v>
      </c>
      <c r="H200" s="63">
        <v>16.789000000000001</v>
      </c>
      <c r="I200" s="36">
        <f>ROUND(0,2)</f>
        <v>0</v>
      </c>
      <c r="J200" s="64">
        <f>ROUND(I200*H200,2)</f>
        <v>0</v>
      </c>
      <c r="K200" s="65">
        <v>0.20999999999999999</v>
      </c>
      <c r="L200" s="66">
        <f>IF(ISNUMBER(K200),ROUND(J200*(K200+1),2),0)</f>
        <v>0</v>
      </c>
      <c r="M200" s="12"/>
      <c r="N200" s="2"/>
      <c r="O200" s="2"/>
      <c r="P200" s="2"/>
      <c r="Q200" s="42">
        <f>IF(ISNUMBER(K200),IF(H200&gt;0,IF(I200&gt;0,J200,0),0),0)</f>
        <v>0</v>
      </c>
      <c r="R200" s="27">
        <f>IF(ISNUMBER(K200)=FALSE,J200,0)</f>
        <v>0</v>
      </c>
    </row>
    <row r="201">
      <c r="A201" s="9"/>
      <c r="B201" s="58" t="s">
        <v>76</v>
      </c>
      <c r="C201" s="1"/>
      <c r="D201" s="1"/>
      <c r="E201" s="59" t="s">
        <v>800</v>
      </c>
      <c r="F201" s="1"/>
      <c r="G201" s="1"/>
      <c r="H201" s="50"/>
      <c r="I201" s="1"/>
      <c r="J201" s="50"/>
      <c r="K201" s="1"/>
      <c r="L201" s="1"/>
      <c r="M201" s="12"/>
      <c r="N201" s="2"/>
      <c r="O201" s="2"/>
      <c r="P201" s="2"/>
      <c r="Q201" s="2"/>
    </row>
    <row r="202">
      <c r="A202" s="9"/>
      <c r="B202" s="58" t="s">
        <v>78</v>
      </c>
      <c r="C202" s="1"/>
      <c r="D202" s="1"/>
      <c r="E202" s="59" t="s">
        <v>850</v>
      </c>
      <c r="F202" s="1"/>
      <c r="G202" s="1"/>
      <c r="H202" s="50"/>
      <c r="I202" s="1"/>
      <c r="J202" s="50"/>
      <c r="K202" s="1"/>
      <c r="L202" s="1"/>
      <c r="M202" s="12"/>
      <c r="N202" s="2"/>
      <c r="O202" s="2"/>
      <c r="P202" s="2"/>
      <c r="Q202" s="2"/>
    </row>
    <row r="203">
      <c r="A203" s="9"/>
      <c r="B203" s="58" t="s">
        <v>80</v>
      </c>
      <c r="C203" s="1"/>
      <c r="D203" s="1"/>
      <c r="E203" s="59" t="s">
        <v>851</v>
      </c>
      <c r="F203" s="1"/>
      <c r="G203" s="1"/>
      <c r="H203" s="50"/>
      <c r="I203" s="1"/>
      <c r="J203" s="50"/>
      <c r="K203" s="1"/>
      <c r="L203" s="1"/>
      <c r="M203" s="12"/>
      <c r="N203" s="2"/>
      <c r="O203" s="2"/>
      <c r="P203" s="2"/>
      <c r="Q203" s="2"/>
    </row>
    <row r="204" thickBot="1">
      <c r="A204" s="9"/>
      <c r="B204" s="60" t="s">
        <v>82</v>
      </c>
      <c r="C204" s="31"/>
      <c r="D204" s="31"/>
      <c r="E204" s="61" t="s">
        <v>83</v>
      </c>
      <c r="F204" s="31"/>
      <c r="G204" s="31"/>
      <c r="H204" s="62"/>
      <c r="I204" s="31"/>
      <c r="J204" s="62"/>
      <c r="K204" s="31"/>
      <c r="L204" s="31"/>
      <c r="M204" s="12"/>
      <c r="N204" s="2"/>
      <c r="O204" s="2"/>
      <c r="P204" s="2"/>
      <c r="Q204" s="2"/>
    </row>
    <row r="205" thickTop="1">
      <c r="A205" s="9"/>
      <c r="B205" s="51">
        <v>33</v>
      </c>
      <c r="C205" s="52" t="s">
        <v>852</v>
      </c>
      <c r="D205" s="52" t="s">
        <v>3</v>
      </c>
      <c r="E205" s="52" t="s">
        <v>853</v>
      </c>
      <c r="F205" s="52" t="s">
        <v>3</v>
      </c>
      <c r="G205" s="53" t="s">
        <v>171</v>
      </c>
      <c r="H205" s="63">
        <v>29.887</v>
      </c>
      <c r="I205" s="36">
        <f>ROUND(0,2)</f>
        <v>0</v>
      </c>
      <c r="J205" s="64">
        <f>ROUND(I205*H205,2)</f>
        <v>0</v>
      </c>
      <c r="K205" s="65">
        <v>0.20999999999999999</v>
      </c>
      <c r="L205" s="66">
        <f>IF(ISNUMBER(K205),ROUND(J205*(K205+1),2),0)</f>
        <v>0</v>
      </c>
      <c r="M205" s="12"/>
      <c r="N205" s="2"/>
      <c r="O205" s="2"/>
      <c r="P205" s="2"/>
      <c r="Q205" s="42">
        <f>IF(ISNUMBER(K205),IF(H205&gt;0,IF(I205&gt;0,J205,0),0),0)</f>
        <v>0</v>
      </c>
      <c r="R205" s="27">
        <f>IF(ISNUMBER(K205)=FALSE,J205,0)</f>
        <v>0</v>
      </c>
    </row>
    <row r="206">
      <c r="A206" s="9"/>
      <c r="B206" s="58" t="s">
        <v>76</v>
      </c>
      <c r="C206" s="1"/>
      <c r="D206" s="1"/>
      <c r="E206" s="59" t="s">
        <v>854</v>
      </c>
      <c r="F206" s="1"/>
      <c r="G206" s="1"/>
      <c r="H206" s="50"/>
      <c r="I206" s="1"/>
      <c r="J206" s="50"/>
      <c r="K206" s="1"/>
      <c r="L206" s="1"/>
      <c r="M206" s="12"/>
      <c r="N206" s="2"/>
      <c r="O206" s="2"/>
      <c r="P206" s="2"/>
      <c r="Q206" s="2"/>
    </row>
    <row r="207">
      <c r="A207" s="9"/>
      <c r="B207" s="58" t="s">
        <v>78</v>
      </c>
      <c r="C207" s="1"/>
      <c r="D207" s="1"/>
      <c r="E207" s="59" t="s">
        <v>855</v>
      </c>
      <c r="F207" s="1"/>
      <c r="G207" s="1"/>
      <c r="H207" s="50"/>
      <c r="I207" s="1"/>
      <c r="J207" s="50"/>
      <c r="K207" s="1"/>
      <c r="L207" s="1"/>
      <c r="M207" s="12"/>
      <c r="N207" s="2"/>
      <c r="O207" s="2"/>
      <c r="P207" s="2"/>
      <c r="Q207" s="2"/>
    </row>
    <row r="208">
      <c r="A208" s="9"/>
      <c r="B208" s="58" t="s">
        <v>80</v>
      </c>
      <c r="C208" s="1"/>
      <c r="D208" s="1"/>
      <c r="E208" s="59" t="s">
        <v>652</v>
      </c>
      <c r="F208" s="1"/>
      <c r="G208" s="1"/>
      <c r="H208" s="50"/>
      <c r="I208" s="1"/>
      <c r="J208" s="50"/>
      <c r="K208" s="1"/>
      <c r="L208" s="1"/>
      <c r="M208" s="12"/>
      <c r="N208" s="2"/>
      <c r="O208" s="2"/>
      <c r="P208" s="2"/>
      <c r="Q208" s="2"/>
    </row>
    <row r="209" thickBot="1">
      <c r="A209" s="9"/>
      <c r="B209" s="60" t="s">
        <v>82</v>
      </c>
      <c r="C209" s="31"/>
      <c r="D209" s="31"/>
      <c r="E209" s="61" t="s">
        <v>83</v>
      </c>
      <c r="F209" s="31"/>
      <c r="G209" s="31"/>
      <c r="H209" s="62"/>
      <c r="I209" s="31"/>
      <c r="J209" s="62"/>
      <c r="K209" s="31"/>
      <c r="L209" s="31"/>
      <c r="M209" s="12"/>
      <c r="N209" s="2"/>
      <c r="O209" s="2"/>
      <c r="P209" s="2"/>
      <c r="Q209" s="2"/>
    </row>
    <row r="210" thickTop="1">
      <c r="A210" s="9"/>
      <c r="B210" s="51">
        <v>34</v>
      </c>
      <c r="C210" s="52" t="s">
        <v>567</v>
      </c>
      <c r="D210" s="52" t="s">
        <v>3</v>
      </c>
      <c r="E210" s="52" t="s">
        <v>568</v>
      </c>
      <c r="F210" s="52" t="s">
        <v>3</v>
      </c>
      <c r="G210" s="53" t="s">
        <v>171</v>
      </c>
      <c r="H210" s="63">
        <v>12.204000000000001</v>
      </c>
      <c r="I210" s="36">
        <f>ROUND(0,2)</f>
        <v>0</v>
      </c>
      <c r="J210" s="64">
        <f>ROUND(I210*H210,2)</f>
        <v>0</v>
      </c>
      <c r="K210" s="65">
        <v>0.20999999999999999</v>
      </c>
      <c r="L210" s="66">
        <f>IF(ISNUMBER(K210),ROUND(J210*(K210+1),2),0)</f>
        <v>0</v>
      </c>
      <c r="M210" s="12"/>
      <c r="N210" s="2"/>
      <c r="O210" s="2"/>
      <c r="P210" s="2"/>
      <c r="Q210" s="42">
        <f>IF(ISNUMBER(K210),IF(H210&gt;0,IF(I210&gt;0,J210,0),0),0)</f>
        <v>0</v>
      </c>
      <c r="R210" s="27">
        <f>IF(ISNUMBER(K210)=FALSE,J210,0)</f>
        <v>0</v>
      </c>
    </row>
    <row r="211">
      <c r="A211" s="9"/>
      <c r="B211" s="58" t="s">
        <v>76</v>
      </c>
      <c r="C211" s="1"/>
      <c r="D211" s="1"/>
      <c r="E211" s="59" t="s">
        <v>650</v>
      </c>
      <c r="F211" s="1"/>
      <c r="G211" s="1"/>
      <c r="H211" s="50"/>
      <c r="I211" s="1"/>
      <c r="J211" s="50"/>
      <c r="K211" s="1"/>
      <c r="L211" s="1"/>
      <c r="M211" s="12"/>
      <c r="N211" s="2"/>
      <c r="O211" s="2"/>
      <c r="P211" s="2"/>
      <c r="Q211" s="2"/>
    </row>
    <row r="212">
      <c r="A212" s="9"/>
      <c r="B212" s="58" t="s">
        <v>78</v>
      </c>
      <c r="C212" s="1"/>
      <c r="D212" s="1"/>
      <c r="E212" s="59" t="s">
        <v>856</v>
      </c>
      <c r="F212" s="1"/>
      <c r="G212" s="1"/>
      <c r="H212" s="50"/>
      <c r="I212" s="1"/>
      <c r="J212" s="50"/>
      <c r="K212" s="1"/>
      <c r="L212" s="1"/>
      <c r="M212" s="12"/>
      <c r="N212" s="2"/>
      <c r="O212" s="2"/>
      <c r="P212" s="2"/>
      <c r="Q212" s="2"/>
    </row>
    <row r="213">
      <c r="A213" s="9"/>
      <c r="B213" s="58" t="s">
        <v>80</v>
      </c>
      <c r="C213" s="1"/>
      <c r="D213" s="1"/>
      <c r="E213" s="59" t="s">
        <v>652</v>
      </c>
      <c r="F213" s="1"/>
      <c r="G213" s="1"/>
      <c r="H213" s="50"/>
      <c r="I213" s="1"/>
      <c r="J213" s="50"/>
      <c r="K213" s="1"/>
      <c r="L213" s="1"/>
      <c r="M213" s="12"/>
      <c r="N213" s="2"/>
      <c r="O213" s="2"/>
      <c r="P213" s="2"/>
      <c r="Q213" s="2"/>
    </row>
    <row r="214" thickBot="1">
      <c r="A214" s="9"/>
      <c r="B214" s="60" t="s">
        <v>82</v>
      </c>
      <c r="C214" s="31"/>
      <c r="D214" s="31"/>
      <c r="E214" s="61" t="s">
        <v>83</v>
      </c>
      <c r="F214" s="31"/>
      <c r="G214" s="31"/>
      <c r="H214" s="62"/>
      <c r="I214" s="31"/>
      <c r="J214" s="62"/>
      <c r="K214" s="31"/>
      <c r="L214" s="31"/>
      <c r="M214" s="12"/>
      <c r="N214" s="2"/>
      <c r="O214" s="2"/>
      <c r="P214" s="2"/>
      <c r="Q214" s="2"/>
    </row>
    <row r="215" thickTop="1">
      <c r="A215" s="9"/>
      <c r="B215" s="51">
        <v>35</v>
      </c>
      <c r="C215" s="52" t="s">
        <v>371</v>
      </c>
      <c r="D215" s="52" t="s">
        <v>88</v>
      </c>
      <c r="E215" s="52" t="s">
        <v>372</v>
      </c>
      <c r="F215" s="52" t="s">
        <v>3</v>
      </c>
      <c r="G215" s="53" t="s">
        <v>171</v>
      </c>
      <c r="H215" s="63">
        <v>1.8</v>
      </c>
      <c r="I215" s="36">
        <f>ROUND(0,2)</f>
        <v>0</v>
      </c>
      <c r="J215" s="64">
        <f>ROUND(I215*H215,2)</f>
        <v>0</v>
      </c>
      <c r="K215" s="65">
        <v>0.20999999999999999</v>
      </c>
      <c r="L215" s="66">
        <f>IF(ISNUMBER(K215),ROUND(J215*(K215+1),2),0)</f>
        <v>0</v>
      </c>
      <c r="M215" s="12"/>
      <c r="N215" s="2"/>
      <c r="O215" s="2"/>
      <c r="P215" s="2"/>
      <c r="Q215" s="42">
        <f>IF(ISNUMBER(K215),IF(H215&gt;0,IF(I215&gt;0,J215,0),0),0)</f>
        <v>0</v>
      </c>
      <c r="R215" s="27">
        <f>IF(ISNUMBER(K215)=FALSE,J215,0)</f>
        <v>0</v>
      </c>
    </row>
    <row r="216">
      <c r="A216" s="9"/>
      <c r="B216" s="58" t="s">
        <v>76</v>
      </c>
      <c r="C216" s="1"/>
      <c r="D216" s="1"/>
      <c r="E216" s="59" t="s">
        <v>857</v>
      </c>
      <c r="F216" s="1"/>
      <c r="G216" s="1"/>
      <c r="H216" s="50"/>
      <c r="I216" s="1"/>
      <c r="J216" s="50"/>
      <c r="K216" s="1"/>
      <c r="L216" s="1"/>
      <c r="M216" s="12"/>
      <c r="N216" s="2"/>
      <c r="O216" s="2"/>
      <c r="P216" s="2"/>
      <c r="Q216" s="2"/>
    </row>
    <row r="217">
      <c r="A217" s="9"/>
      <c r="B217" s="58" t="s">
        <v>78</v>
      </c>
      <c r="C217" s="1"/>
      <c r="D217" s="1"/>
      <c r="E217" s="59" t="s">
        <v>858</v>
      </c>
      <c r="F217" s="1"/>
      <c r="G217" s="1"/>
      <c r="H217" s="50"/>
      <c r="I217" s="1"/>
      <c r="J217" s="50"/>
      <c r="K217" s="1"/>
      <c r="L217" s="1"/>
      <c r="M217" s="12"/>
      <c r="N217" s="2"/>
      <c r="O217" s="2"/>
      <c r="P217" s="2"/>
      <c r="Q217" s="2"/>
    </row>
    <row r="218">
      <c r="A218" s="9"/>
      <c r="B218" s="58" t="s">
        <v>80</v>
      </c>
      <c r="C218" s="1"/>
      <c r="D218" s="1"/>
      <c r="E218" s="59" t="s">
        <v>360</v>
      </c>
      <c r="F218" s="1"/>
      <c r="G218" s="1"/>
      <c r="H218" s="50"/>
      <c r="I218" s="1"/>
      <c r="J218" s="50"/>
      <c r="K218" s="1"/>
      <c r="L218" s="1"/>
      <c r="M218" s="12"/>
      <c r="N218" s="2"/>
      <c r="O218" s="2"/>
      <c r="P218" s="2"/>
      <c r="Q218" s="2"/>
    </row>
    <row r="219" thickBot="1">
      <c r="A219" s="9"/>
      <c r="B219" s="60" t="s">
        <v>82</v>
      </c>
      <c r="C219" s="31"/>
      <c r="D219" s="31"/>
      <c r="E219" s="61" t="s">
        <v>83</v>
      </c>
      <c r="F219" s="31"/>
      <c r="G219" s="31"/>
      <c r="H219" s="62"/>
      <c r="I219" s="31"/>
      <c r="J219" s="62"/>
      <c r="K219" s="31"/>
      <c r="L219" s="31"/>
      <c r="M219" s="12"/>
      <c r="N219" s="2"/>
      <c r="O219" s="2"/>
      <c r="P219" s="2"/>
      <c r="Q219" s="2"/>
    </row>
    <row r="220" thickTop="1">
      <c r="A220" s="9"/>
      <c r="B220" s="51">
        <v>36</v>
      </c>
      <c r="C220" s="52" t="s">
        <v>859</v>
      </c>
      <c r="D220" s="52" t="s">
        <v>3</v>
      </c>
      <c r="E220" s="52" t="s">
        <v>860</v>
      </c>
      <c r="F220" s="52" t="s">
        <v>3</v>
      </c>
      <c r="G220" s="53" t="s">
        <v>171</v>
      </c>
      <c r="H220" s="63">
        <v>5.8639999999999999</v>
      </c>
      <c r="I220" s="36">
        <f>ROUND(0,2)</f>
        <v>0</v>
      </c>
      <c r="J220" s="64">
        <f>ROUND(I220*H220,2)</f>
        <v>0</v>
      </c>
      <c r="K220" s="65">
        <v>0.20999999999999999</v>
      </c>
      <c r="L220" s="66">
        <f>IF(ISNUMBER(K220),ROUND(J220*(K220+1),2),0)</f>
        <v>0</v>
      </c>
      <c r="M220" s="12"/>
      <c r="N220" s="2"/>
      <c r="O220" s="2"/>
      <c r="P220" s="2"/>
      <c r="Q220" s="42">
        <f>IF(ISNUMBER(K220),IF(H220&gt;0,IF(I220&gt;0,J220,0),0),0)</f>
        <v>0</v>
      </c>
      <c r="R220" s="27">
        <f>IF(ISNUMBER(K220)=FALSE,J220,0)</f>
        <v>0</v>
      </c>
    </row>
    <row r="221">
      <c r="A221" s="9"/>
      <c r="B221" s="58" t="s">
        <v>76</v>
      </c>
      <c r="C221" s="1"/>
      <c r="D221" s="1"/>
      <c r="E221" s="59" t="s">
        <v>861</v>
      </c>
      <c r="F221" s="1"/>
      <c r="G221" s="1"/>
      <c r="H221" s="50"/>
      <c r="I221" s="1"/>
      <c r="J221" s="50"/>
      <c r="K221" s="1"/>
      <c r="L221" s="1"/>
      <c r="M221" s="12"/>
      <c r="N221" s="2"/>
      <c r="O221" s="2"/>
      <c r="P221" s="2"/>
      <c r="Q221" s="2"/>
    </row>
    <row r="222">
      <c r="A222" s="9"/>
      <c r="B222" s="58" t="s">
        <v>78</v>
      </c>
      <c r="C222" s="1"/>
      <c r="D222" s="1"/>
      <c r="E222" s="59" t="s">
        <v>862</v>
      </c>
      <c r="F222" s="1"/>
      <c r="G222" s="1"/>
      <c r="H222" s="50"/>
      <c r="I222" s="1"/>
      <c r="J222" s="50"/>
      <c r="K222" s="1"/>
      <c r="L222" s="1"/>
      <c r="M222" s="12"/>
      <c r="N222" s="2"/>
      <c r="O222" s="2"/>
      <c r="P222" s="2"/>
      <c r="Q222" s="2"/>
    </row>
    <row r="223">
      <c r="A223" s="9"/>
      <c r="B223" s="58" t="s">
        <v>80</v>
      </c>
      <c r="C223" s="1"/>
      <c r="D223" s="1"/>
      <c r="E223" s="59" t="s">
        <v>652</v>
      </c>
      <c r="F223" s="1"/>
      <c r="G223" s="1"/>
      <c r="H223" s="50"/>
      <c r="I223" s="1"/>
      <c r="J223" s="50"/>
      <c r="K223" s="1"/>
      <c r="L223" s="1"/>
      <c r="M223" s="12"/>
      <c r="N223" s="2"/>
      <c r="O223" s="2"/>
      <c r="P223" s="2"/>
      <c r="Q223" s="2"/>
    </row>
    <row r="224" thickBot="1">
      <c r="A224" s="9"/>
      <c r="B224" s="60" t="s">
        <v>82</v>
      </c>
      <c r="C224" s="31"/>
      <c r="D224" s="31"/>
      <c r="E224" s="61" t="s">
        <v>83</v>
      </c>
      <c r="F224" s="31"/>
      <c r="G224" s="31"/>
      <c r="H224" s="62"/>
      <c r="I224" s="31"/>
      <c r="J224" s="62"/>
      <c r="K224" s="31"/>
      <c r="L224" s="31"/>
      <c r="M224" s="12"/>
      <c r="N224" s="2"/>
      <c r="O224" s="2"/>
      <c r="P224" s="2"/>
      <c r="Q224" s="2"/>
    </row>
    <row r="225" thickTop="1">
      <c r="A225" s="9"/>
      <c r="B225" s="51">
        <v>37</v>
      </c>
      <c r="C225" s="52" t="s">
        <v>863</v>
      </c>
      <c r="D225" s="52" t="s">
        <v>3</v>
      </c>
      <c r="E225" s="52" t="s">
        <v>864</v>
      </c>
      <c r="F225" s="52" t="s">
        <v>3</v>
      </c>
      <c r="G225" s="53" t="s">
        <v>138</v>
      </c>
      <c r="H225" s="63">
        <v>0.30199999999999999</v>
      </c>
      <c r="I225" s="36">
        <f>ROUND(0,2)</f>
        <v>0</v>
      </c>
      <c r="J225" s="64">
        <f>ROUND(I225*H225,2)</f>
        <v>0</v>
      </c>
      <c r="K225" s="65">
        <v>0.20999999999999999</v>
      </c>
      <c r="L225" s="66">
        <f>IF(ISNUMBER(K225),ROUND(J225*(K225+1),2),0)</f>
        <v>0</v>
      </c>
      <c r="M225" s="12"/>
      <c r="N225" s="2"/>
      <c r="O225" s="2"/>
      <c r="P225" s="2"/>
      <c r="Q225" s="42">
        <f>IF(ISNUMBER(K225),IF(H225&gt;0,IF(I225&gt;0,J225,0),0),0)</f>
        <v>0</v>
      </c>
      <c r="R225" s="27">
        <f>IF(ISNUMBER(K225)=FALSE,J225,0)</f>
        <v>0</v>
      </c>
    </row>
    <row r="226">
      <c r="A226" s="9"/>
      <c r="B226" s="58" t="s">
        <v>76</v>
      </c>
      <c r="C226" s="1"/>
      <c r="D226" s="1"/>
      <c r="E226" s="59" t="s">
        <v>865</v>
      </c>
      <c r="F226" s="1"/>
      <c r="G226" s="1"/>
      <c r="H226" s="50"/>
      <c r="I226" s="1"/>
      <c r="J226" s="50"/>
      <c r="K226" s="1"/>
      <c r="L226" s="1"/>
      <c r="M226" s="12"/>
      <c r="N226" s="2"/>
      <c r="O226" s="2"/>
      <c r="P226" s="2"/>
      <c r="Q226" s="2"/>
    </row>
    <row r="227">
      <c r="A227" s="9"/>
      <c r="B227" s="58" t="s">
        <v>78</v>
      </c>
      <c r="C227" s="1"/>
      <c r="D227" s="1"/>
      <c r="E227" s="59" t="s">
        <v>866</v>
      </c>
      <c r="F227" s="1"/>
      <c r="G227" s="1"/>
      <c r="H227" s="50"/>
      <c r="I227" s="1"/>
      <c r="J227" s="50"/>
      <c r="K227" s="1"/>
      <c r="L227" s="1"/>
      <c r="M227" s="12"/>
      <c r="N227" s="2"/>
      <c r="O227" s="2"/>
      <c r="P227" s="2"/>
      <c r="Q227" s="2"/>
    </row>
    <row r="228">
      <c r="A228" s="9"/>
      <c r="B228" s="58" t="s">
        <v>80</v>
      </c>
      <c r="C228" s="1"/>
      <c r="D228" s="1"/>
      <c r="E228" s="59" t="s">
        <v>867</v>
      </c>
      <c r="F228" s="1"/>
      <c r="G228" s="1"/>
      <c r="H228" s="50"/>
      <c r="I228" s="1"/>
      <c r="J228" s="50"/>
      <c r="K228" s="1"/>
      <c r="L228" s="1"/>
      <c r="M228" s="12"/>
      <c r="N228" s="2"/>
      <c r="O228" s="2"/>
      <c r="P228" s="2"/>
      <c r="Q228" s="2"/>
    </row>
    <row r="229" thickBot="1">
      <c r="A229" s="9"/>
      <c r="B229" s="60" t="s">
        <v>82</v>
      </c>
      <c r="C229" s="31"/>
      <c r="D229" s="31"/>
      <c r="E229" s="61" t="s">
        <v>83</v>
      </c>
      <c r="F229" s="31"/>
      <c r="G229" s="31"/>
      <c r="H229" s="62"/>
      <c r="I229" s="31"/>
      <c r="J229" s="62"/>
      <c r="K229" s="31"/>
      <c r="L229" s="31"/>
      <c r="M229" s="12"/>
      <c r="N229" s="2"/>
      <c r="O229" s="2"/>
      <c r="P229" s="2"/>
      <c r="Q229" s="2"/>
    </row>
    <row r="230" thickTop="1">
      <c r="A230" s="9"/>
      <c r="B230" s="51">
        <v>38</v>
      </c>
      <c r="C230" s="52" t="s">
        <v>576</v>
      </c>
      <c r="D230" s="52" t="s">
        <v>3</v>
      </c>
      <c r="E230" s="52" t="s">
        <v>577</v>
      </c>
      <c r="F230" s="52" t="s">
        <v>3</v>
      </c>
      <c r="G230" s="53" t="s">
        <v>171</v>
      </c>
      <c r="H230" s="63">
        <v>16.199999999999999</v>
      </c>
      <c r="I230" s="36">
        <f>ROUND(0,2)</f>
        <v>0</v>
      </c>
      <c r="J230" s="64">
        <f>ROUND(I230*H230,2)</f>
        <v>0</v>
      </c>
      <c r="K230" s="65">
        <v>0.20999999999999999</v>
      </c>
      <c r="L230" s="66">
        <f>IF(ISNUMBER(K230),ROUND(J230*(K230+1),2),0)</f>
        <v>0</v>
      </c>
      <c r="M230" s="12"/>
      <c r="N230" s="2"/>
      <c r="O230" s="2"/>
      <c r="P230" s="2"/>
      <c r="Q230" s="42">
        <f>IF(ISNUMBER(K230),IF(H230&gt;0,IF(I230&gt;0,J230,0),0),0)</f>
        <v>0</v>
      </c>
      <c r="R230" s="27">
        <f>IF(ISNUMBER(K230)=FALSE,J230,0)</f>
        <v>0</v>
      </c>
    </row>
    <row r="231">
      <c r="A231" s="9"/>
      <c r="B231" s="58" t="s">
        <v>76</v>
      </c>
      <c r="C231" s="1"/>
      <c r="D231" s="1"/>
      <c r="E231" s="59" t="s">
        <v>868</v>
      </c>
      <c r="F231" s="1"/>
      <c r="G231" s="1"/>
      <c r="H231" s="50"/>
      <c r="I231" s="1"/>
      <c r="J231" s="50"/>
      <c r="K231" s="1"/>
      <c r="L231" s="1"/>
      <c r="M231" s="12"/>
      <c r="N231" s="2"/>
      <c r="O231" s="2"/>
      <c r="P231" s="2"/>
      <c r="Q231" s="2"/>
    </row>
    <row r="232">
      <c r="A232" s="9"/>
      <c r="B232" s="58" t="s">
        <v>78</v>
      </c>
      <c r="C232" s="1"/>
      <c r="D232" s="1"/>
      <c r="E232" s="59" t="s">
        <v>869</v>
      </c>
      <c r="F232" s="1"/>
      <c r="G232" s="1"/>
      <c r="H232" s="50"/>
      <c r="I232" s="1"/>
      <c r="J232" s="50"/>
      <c r="K232" s="1"/>
      <c r="L232" s="1"/>
      <c r="M232" s="12"/>
      <c r="N232" s="2"/>
      <c r="O232" s="2"/>
      <c r="P232" s="2"/>
      <c r="Q232" s="2"/>
    </row>
    <row r="233">
      <c r="A233" s="9"/>
      <c r="B233" s="58" t="s">
        <v>80</v>
      </c>
      <c r="C233" s="1"/>
      <c r="D233" s="1"/>
      <c r="E233" s="59" t="s">
        <v>580</v>
      </c>
      <c r="F233" s="1"/>
      <c r="G233" s="1"/>
      <c r="H233" s="50"/>
      <c r="I233" s="1"/>
      <c r="J233" s="50"/>
      <c r="K233" s="1"/>
      <c r="L233" s="1"/>
      <c r="M233" s="12"/>
      <c r="N233" s="2"/>
      <c r="O233" s="2"/>
      <c r="P233" s="2"/>
      <c r="Q233" s="2"/>
    </row>
    <row r="234" thickBot="1">
      <c r="A234" s="9"/>
      <c r="B234" s="60" t="s">
        <v>82</v>
      </c>
      <c r="C234" s="31"/>
      <c r="D234" s="31"/>
      <c r="E234" s="61" t="s">
        <v>83</v>
      </c>
      <c r="F234" s="31"/>
      <c r="G234" s="31"/>
      <c r="H234" s="62"/>
      <c r="I234" s="31"/>
      <c r="J234" s="62"/>
      <c r="K234" s="31"/>
      <c r="L234" s="31"/>
      <c r="M234" s="12"/>
      <c r="N234" s="2"/>
      <c r="O234" s="2"/>
      <c r="P234" s="2"/>
      <c r="Q234" s="2"/>
    </row>
    <row r="235" thickTop="1">
      <c r="A235" s="9"/>
      <c r="B235" s="51">
        <v>39</v>
      </c>
      <c r="C235" s="52" t="s">
        <v>601</v>
      </c>
      <c r="D235" s="52" t="s">
        <v>3</v>
      </c>
      <c r="E235" s="52" t="s">
        <v>602</v>
      </c>
      <c r="F235" s="52" t="s">
        <v>3</v>
      </c>
      <c r="G235" s="53" t="s">
        <v>171</v>
      </c>
      <c r="H235" s="63">
        <v>5.5999999999999996</v>
      </c>
      <c r="I235" s="36">
        <f>ROUND(0,2)</f>
        <v>0</v>
      </c>
      <c r="J235" s="64">
        <f>ROUND(I235*H235,2)</f>
        <v>0</v>
      </c>
      <c r="K235" s="65">
        <v>0.20999999999999999</v>
      </c>
      <c r="L235" s="66">
        <f>IF(ISNUMBER(K235),ROUND(J235*(K235+1),2),0)</f>
        <v>0</v>
      </c>
      <c r="M235" s="12"/>
      <c r="N235" s="2"/>
      <c r="O235" s="2"/>
      <c r="P235" s="2"/>
      <c r="Q235" s="42">
        <f>IF(ISNUMBER(K235),IF(H235&gt;0,IF(I235&gt;0,J235,0),0),0)</f>
        <v>0</v>
      </c>
      <c r="R235" s="27">
        <f>IF(ISNUMBER(K235)=FALSE,J235,0)</f>
        <v>0</v>
      </c>
    </row>
    <row r="236">
      <c r="A236" s="9"/>
      <c r="B236" s="58" t="s">
        <v>76</v>
      </c>
      <c r="C236" s="1"/>
      <c r="D236" s="1"/>
      <c r="E236" s="59" t="s">
        <v>603</v>
      </c>
      <c r="F236" s="1"/>
      <c r="G236" s="1"/>
      <c r="H236" s="50"/>
      <c r="I236" s="1"/>
      <c r="J236" s="50"/>
      <c r="K236" s="1"/>
      <c r="L236" s="1"/>
      <c r="M236" s="12"/>
      <c r="N236" s="2"/>
      <c r="O236" s="2"/>
      <c r="P236" s="2"/>
      <c r="Q236" s="2"/>
    </row>
    <row r="237">
      <c r="A237" s="9"/>
      <c r="B237" s="58" t="s">
        <v>78</v>
      </c>
      <c r="C237" s="1"/>
      <c r="D237" s="1"/>
      <c r="E237" s="59" t="s">
        <v>870</v>
      </c>
      <c r="F237" s="1"/>
      <c r="G237" s="1"/>
      <c r="H237" s="50"/>
      <c r="I237" s="1"/>
      <c r="J237" s="50"/>
      <c r="K237" s="1"/>
      <c r="L237" s="1"/>
      <c r="M237" s="12"/>
      <c r="N237" s="2"/>
      <c r="O237" s="2"/>
      <c r="P237" s="2"/>
      <c r="Q237" s="2"/>
    </row>
    <row r="238">
      <c r="A238" s="9"/>
      <c r="B238" s="58" t="s">
        <v>80</v>
      </c>
      <c r="C238" s="1"/>
      <c r="D238" s="1"/>
      <c r="E238" s="59" t="s">
        <v>871</v>
      </c>
      <c r="F238" s="1"/>
      <c r="G238" s="1"/>
      <c r="H238" s="50"/>
      <c r="I238" s="1"/>
      <c r="J238" s="50"/>
      <c r="K238" s="1"/>
      <c r="L238" s="1"/>
      <c r="M238" s="12"/>
      <c r="N238" s="2"/>
      <c r="O238" s="2"/>
      <c r="P238" s="2"/>
      <c r="Q238" s="2"/>
    </row>
    <row r="239" thickBot="1">
      <c r="A239" s="9"/>
      <c r="B239" s="60" t="s">
        <v>82</v>
      </c>
      <c r="C239" s="31"/>
      <c r="D239" s="31"/>
      <c r="E239" s="61" t="s">
        <v>83</v>
      </c>
      <c r="F239" s="31"/>
      <c r="G239" s="31"/>
      <c r="H239" s="62"/>
      <c r="I239" s="31"/>
      <c r="J239" s="62"/>
      <c r="K239" s="31"/>
      <c r="L239" s="31"/>
      <c r="M239" s="12"/>
      <c r="N239" s="2"/>
      <c r="O239" s="2"/>
      <c r="P239" s="2"/>
      <c r="Q239" s="2"/>
    </row>
    <row r="240" thickTop="1" thickBot="1" ht="25" customHeight="1">
      <c r="A240" s="9"/>
      <c r="B240" s="1"/>
      <c r="C240" s="67">
        <v>4</v>
      </c>
      <c r="D240" s="1"/>
      <c r="E240" s="67" t="s">
        <v>267</v>
      </c>
      <c r="F240" s="1"/>
      <c r="G240" s="68" t="s">
        <v>120</v>
      </c>
      <c r="H240" s="69">
        <f>J195+J200+J205+J210+J215+J220+J225+J230+J235</f>
        <v>0</v>
      </c>
      <c r="I240" s="68" t="s">
        <v>121</v>
      </c>
      <c r="J240" s="70">
        <f>(L240-H240)</f>
        <v>0</v>
      </c>
      <c r="K240" s="68" t="s">
        <v>122</v>
      </c>
      <c r="L240" s="71">
        <f>L195+L200+L205+L210+L215+L220+L225+L230+L235</f>
        <v>0</v>
      </c>
      <c r="M240" s="12"/>
      <c r="N240" s="2"/>
      <c r="O240" s="2"/>
      <c r="P240" s="2"/>
      <c r="Q240" s="42">
        <f>0+Q195+Q200+Q205+Q210+Q215+Q220+Q225+Q230+Q235</f>
        <v>0</v>
      </c>
      <c r="R240" s="27">
        <f>0+R195+R200+R205+R210+R215+R220+R225+R230+R235</f>
        <v>0</v>
      </c>
      <c r="S240" s="72">
        <f>Q240*(1+J240)+R240</f>
        <v>0</v>
      </c>
    </row>
    <row r="241" thickTop="1" thickBot="1" ht="25" customHeight="1">
      <c r="A241" s="9"/>
      <c r="B241" s="73"/>
      <c r="C241" s="73"/>
      <c r="D241" s="73"/>
      <c r="E241" s="73"/>
      <c r="F241" s="73"/>
      <c r="G241" s="74" t="s">
        <v>123</v>
      </c>
      <c r="H241" s="75">
        <f>J195+J200+J205+J210+J215+J220+J225+J230+J235</f>
        <v>0</v>
      </c>
      <c r="I241" s="74" t="s">
        <v>124</v>
      </c>
      <c r="J241" s="76">
        <f>0+J240</f>
        <v>0</v>
      </c>
      <c r="K241" s="74" t="s">
        <v>125</v>
      </c>
      <c r="L241" s="77">
        <f>L195+L200+L205+L210+L215+L220+L225+L230+L235</f>
        <v>0</v>
      </c>
      <c r="M241" s="12"/>
      <c r="N241" s="2"/>
      <c r="O241" s="2"/>
      <c r="P241" s="2"/>
      <c r="Q241" s="2"/>
    </row>
    <row r="242" ht="40" customHeight="1">
      <c r="A242" s="9"/>
      <c r="B242" s="78" t="s">
        <v>872</v>
      </c>
      <c r="C242" s="1"/>
      <c r="D242" s="1"/>
      <c r="E242" s="1"/>
      <c r="F242" s="1"/>
      <c r="G242" s="1"/>
      <c r="H242" s="50"/>
      <c r="I242" s="1"/>
      <c r="J242" s="50"/>
      <c r="K242" s="1"/>
      <c r="L242" s="1"/>
      <c r="M242" s="12"/>
      <c r="N242" s="2"/>
      <c r="O242" s="2"/>
      <c r="P242" s="2"/>
      <c r="Q242" s="2"/>
    </row>
    <row r="243">
      <c r="A243" s="9"/>
      <c r="B243" s="51">
        <v>40</v>
      </c>
      <c r="C243" s="52" t="s">
        <v>873</v>
      </c>
      <c r="D243" s="52" t="s">
        <v>3</v>
      </c>
      <c r="E243" s="52" t="s">
        <v>874</v>
      </c>
      <c r="F243" s="52" t="s">
        <v>3</v>
      </c>
      <c r="G243" s="53" t="s">
        <v>157</v>
      </c>
      <c r="H243" s="54">
        <v>358.05000000000001</v>
      </c>
      <c r="I243" s="25">
        <f>ROUND(0,2)</f>
        <v>0</v>
      </c>
      <c r="J243" s="55">
        <f>ROUND(I243*H243,2)</f>
        <v>0</v>
      </c>
      <c r="K243" s="56">
        <v>0.20999999999999999</v>
      </c>
      <c r="L243" s="57">
        <f>IF(ISNUMBER(K243),ROUND(J243*(K243+1),2),0)</f>
        <v>0</v>
      </c>
      <c r="M243" s="12"/>
      <c r="N243" s="2"/>
      <c r="O243" s="2"/>
      <c r="P243" s="2"/>
      <c r="Q243" s="42">
        <f>IF(ISNUMBER(K243),IF(H243&gt;0,IF(I243&gt;0,J243,0),0),0)</f>
        <v>0</v>
      </c>
      <c r="R243" s="27">
        <f>IF(ISNUMBER(K243)=FALSE,J243,0)</f>
        <v>0</v>
      </c>
    </row>
    <row r="244">
      <c r="A244" s="9"/>
      <c r="B244" s="58" t="s">
        <v>76</v>
      </c>
      <c r="C244" s="1"/>
      <c r="D244" s="1"/>
      <c r="E244" s="59" t="s">
        <v>875</v>
      </c>
      <c r="F244" s="1"/>
      <c r="G244" s="1"/>
      <c r="H244" s="50"/>
      <c r="I244" s="1"/>
      <c r="J244" s="50"/>
      <c r="K244" s="1"/>
      <c r="L244" s="1"/>
      <c r="M244" s="12"/>
      <c r="N244" s="2"/>
      <c r="O244" s="2"/>
      <c r="P244" s="2"/>
      <c r="Q244" s="2"/>
    </row>
    <row r="245">
      <c r="A245" s="9"/>
      <c r="B245" s="58" t="s">
        <v>78</v>
      </c>
      <c r="C245" s="1"/>
      <c r="D245" s="1"/>
      <c r="E245" s="59" t="s">
        <v>876</v>
      </c>
      <c r="F245" s="1"/>
      <c r="G245" s="1"/>
      <c r="H245" s="50"/>
      <c r="I245" s="1"/>
      <c r="J245" s="50"/>
      <c r="K245" s="1"/>
      <c r="L245" s="1"/>
      <c r="M245" s="12"/>
      <c r="N245" s="2"/>
      <c r="O245" s="2"/>
      <c r="P245" s="2"/>
      <c r="Q245" s="2"/>
    </row>
    <row r="246">
      <c r="A246" s="9"/>
      <c r="B246" s="58" t="s">
        <v>80</v>
      </c>
      <c r="C246" s="1"/>
      <c r="D246" s="1"/>
      <c r="E246" s="59" t="s">
        <v>877</v>
      </c>
      <c r="F246" s="1"/>
      <c r="G246" s="1"/>
      <c r="H246" s="50"/>
      <c r="I246" s="1"/>
      <c r="J246" s="50"/>
      <c r="K246" s="1"/>
      <c r="L246" s="1"/>
      <c r="M246" s="12"/>
      <c r="N246" s="2"/>
      <c r="O246" s="2"/>
      <c r="P246" s="2"/>
      <c r="Q246" s="2"/>
    </row>
    <row r="247" thickBot="1">
      <c r="A247" s="9"/>
      <c r="B247" s="60" t="s">
        <v>82</v>
      </c>
      <c r="C247" s="31"/>
      <c r="D247" s="31"/>
      <c r="E247" s="61" t="s">
        <v>83</v>
      </c>
      <c r="F247" s="31"/>
      <c r="G247" s="31"/>
      <c r="H247" s="62"/>
      <c r="I247" s="31"/>
      <c r="J247" s="62"/>
      <c r="K247" s="31"/>
      <c r="L247" s="31"/>
      <c r="M247" s="12"/>
      <c r="N247" s="2"/>
      <c r="O247" s="2"/>
      <c r="P247" s="2"/>
      <c r="Q247" s="2"/>
    </row>
    <row r="248" thickTop="1">
      <c r="A248" s="9"/>
      <c r="B248" s="51">
        <v>41</v>
      </c>
      <c r="C248" s="52" t="s">
        <v>878</v>
      </c>
      <c r="D248" s="52" t="s">
        <v>3</v>
      </c>
      <c r="E248" s="52" t="s">
        <v>879</v>
      </c>
      <c r="F248" s="52" t="s">
        <v>3</v>
      </c>
      <c r="G248" s="53" t="s">
        <v>157</v>
      </c>
      <c r="H248" s="63">
        <v>117.288</v>
      </c>
      <c r="I248" s="36">
        <f>ROUND(0,2)</f>
        <v>0</v>
      </c>
      <c r="J248" s="64">
        <f>ROUND(I248*H248,2)</f>
        <v>0</v>
      </c>
      <c r="K248" s="65">
        <v>0.20999999999999999</v>
      </c>
      <c r="L248" s="66">
        <f>IF(ISNUMBER(K248),ROUND(J248*(K248+1),2),0)</f>
        <v>0</v>
      </c>
      <c r="M248" s="12"/>
      <c r="N248" s="2"/>
      <c r="O248" s="2"/>
      <c r="P248" s="2"/>
      <c r="Q248" s="42">
        <f>IF(ISNUMBER(K248),IF(H248&gt;0,IF(I248&gt;0,J248,0),0),0)</f>
        <v>0</v>
      </c>
      <c r="R248" s="27">
        <f>IF(ISNUMBER(K248)=FALSE,J248,0)</f>
        <v>0</v>
      </c>
    </row>
    <row r="249">
      <c r="A249" s="9"/>
      <c r="B249" s="58" t="s">
        <v>76</v>
      </c>
      <c r="C249" s="1"/>
      <c r="D249" s="1"/>
      <c r="E249" s="59" t="s">
        <v>880</v>
      </c>
      <c r="F249" s="1"/>
      <c r="G249" s="1"/>
      <c r="H249" s="50"/>
      <c r="I249" s="1"/>
      <c r="J249" s="50"/>
      <c r="K249" s="1"/>
      <c r="L249" s="1"/>
      <c r="M249" s="12"/>
      <c r="N249" s="2"/>
      <c r="O249" s="2"/>
      <c r="P249" s="2"/>
      <c r="Q249" s="2"/>
    </row>
    <row r="250">
      <c r="A250" s="9"/>
      <c r="B250" s="58" t="s">
        <v>78</v>
      </c>
      <c r="C250" s="1"/>
      <c r="D250" s="1"/>
      <c r="E250" s="59" t="s">
        <v>881</v>
      </c>
      <c r="F250" s="1"/>
      <c r="G250" s="1"/>
      <c r="H250" s="50"/>
      <c r="I250" s="1"/>
      <c r="J250" s="50"/>
      <c r="K250" s="1"/>
      <c r="L250" s="1"/>
      <c r="M250" s="12"/>
      <c r="N250" s="2"/>
      <c r="O250" s="2"/>
      <c r="P250" s="2"/>
      <c r="Q250" s="2"/>
    </row>
    <row r="251">
      <c r="A251" s="9"/>
      <c r="B251" s="58" t="s">
        <v>80</v>
      </c>
      <c r="C251" s="1"/>
      <c r="D251" s="1"/>
      <c r="E251" s="59" t="s">
        <v>882</v>
      </c>
      <c r="F251" s="1"/>
      <c r="G251" s="1"/>
      <c r="H251" s="50"/>
      <c r="I251" s="1"/>
      <c r="J251" s="50"/>
      <c r="K251" s="1"/>
      <c r="L251" s="1"/>
      <c r="M251" s="12"/>
      <c r="N251" s="2"/>
      <c r="O251" s="2"/>
      <c r="P251" s="2"/>
      <c r="Q251" s="2"/>
    </row>
    <row r="252" thickBot="1">
      <c r="A252" s="9"/>
      <c r="B252" s="60" t="s">
        <v>82</v>
      </c>
      <c r="C252" s="31"/>
      <c r="D252" s="31"/>
      <c r="E252" s="61" t="s">
        <v>83</v>
      </c>
      <c r="F252" s="31"/>
      <c r="G252" s="31"/>
      <c r="H252" s="62"/>
      <c r="I252" s="31"/>
      <c r="J252" s="62"/>
      <c r="K252" s="31"/>
      <c r="L252" s="31"/>
      <c r="M252" s="12"/>
      <c r="N252" s="2"/>
      <c r="O252" s="2"/>
      <c r="P252" s="2"/>
      <c r="Q252" s="2"/>
    </row>
    <row r="253" thickTop="1">
      <c r="A253" s="9"/>
      <c r="B253" s="51">
        <v>42</v>
      </c>
      <c r="C253" s="52" t="s">
        <v>883</v>
      </c>
      <c r="D253" s="52" t="s">
        <v>85</v>
      </c>
      <c r="E253" s="52" t="s">
        <v>884</v>
      </c>
      <c r="F253" s="52" t="s">
        <v>3</v>
      </c>
      <c r="G253" s="53" t="s">
        <v>157</v>
      </c>
      <c r="H253" s="63">
        <v>358.05000000000001</v>
      </c>
      <c r="I253" s="36">
        <f>ROUND(0,2)</f>
        <v>0</v>
      </c>
      <c r="J253" s="64">
        <f>ROUND(I253*H253,2)</f>
        <v>0</v>
      </c>
      <c r="K253" s="65">
        <v>0.20999999999999999</v>
      </c>
      <c r="L253" s="66">
        <f>IF(ISNUMBER(K253),ROUND(J253*(K253+1),2),0)</f>
        <v>0</v>
      </c>
      <c r="M253" s="12"/>
      <c r="N253" s="2"/>
      <c r="O253" s="2"/>
      <c r="P253" s="2"/>
      <c r="Q253" s="42">
        <f>IF(ISNUMBER(K253),IF(H253&gt;0,IF(I253&gt;0,J253,0),0),0)</f>
        <v>0</v>
      </c>
      <c r="R253" s="27">
        <f>IF(ISNUMBER(K253)=FALSE,J253,0)</f>
        <v>0</v>
      </c>
    </row>
    <row r="254">
      <c r="A254" s="9"/>
      <c r="B254" s="58" t="s">
        <v>76</v>
      </c>
      <c r="C254" s="1"/>
      <c r="D254" s="1"/>
      <c r="E254" s="59" t="s">
        <v>885</v>
      </c>
      <c r="F254" s="1"/>
      <c r="G254" s="1"/>
      <c r="H254" s="50"/>
      <c r="I254" s="1"/>
      <c r="J254" s="50"/>
      <c r="K254" s="1"/>
      <c r="L254" s="1"/>
      <c r="M254" s="12"/>
      <c r="N254" s="2"/>
      <c r="O254" s="2"/>
      <c r="P254" s="2"/>
      <c r="Q254" s="2"/>
    </row>
    <row r="255">
      <c r="A255" s="9"/>
      <c r="B255" s="58" t="s">
        <v>78</v>
      </c>
      <c r="C255" s="1"/>
      <c r="D255" s="1"/>
      <c r="E255" s="59" t="s">
        <v>886</v>
      </c>
      <c r="F255" s="1"/>
      <c r="G255" s="1"/>
      <c r="H255" s="50"/>
      <c r="I255" s="1"/>
      <c r="J255" s="50"/>
      <c r="K255" s="1"/>
      <c r="L255" s="1"/>
      <c r="M255" s="12"/>
      <c r="N255" s="2"/>
      <c r="O255" s="2"/>
      <c r="P255" s="2"/>
      <c r="Q255" s="2"/>
    </row>
    <row r="256">
      <c r="A256" s="9"/>
      <c r="B256" s="58" t="s">
        <v>80</v>
      </c>
      <c r="C256" s="1"/>
      <c r="D256" s="1"/>
      <c r="E256" s="59" t="s">
        <v>882</v>
      </c>
      <c r="F256" s="1"/>
      <c r="G256" s="1"/>
      <c r="H256" s="50"/>
      <c r="I256" s="1"/>
      <c r="J256" s="50"/>
      <c r="K256" s="1"/>
      <c r="L256" s="1"/>
      <c r="M256" s="12"/>
      <c r="N256" s="2"/>
      <c r="O256" s="2"/>
      <c r="P256" s="2"/>
      <c r="Q256" s="2"/>
    </row>
    <row r="257" thickBot="1">
      <c r="A257" s="9"/>
      <c r="B257" s="60" t="s">
        <v>82</v>
      </c>
      <c r="C257" s="31"/>
      <c r="D257" s="31"/>
      <c r="E257" s="61" t="s">
        <v>83</v>
      </c>
      <c r="F257" s="31"/>
      <c r="G257" s="31"/>
      <c r="H257" s="62"/>
      <c r="I257" s="31"/>
      <c r="J257" s="62"/>
      <c r="K257" s="31"/>
      <c r="L257" s="31"/>
      <c r="M257" s="12"/>
      <c r="N257" s="2"/>
      <c r="O257" s="2"/>
      <c r="P257" s="2"/>
      <c r="Q257" s="2"/>
    </row>
    <row r="258" thickTop="1">
      <c r="A258" s="9"/>
      <c r="B258" s="51">
        <v>43</v>
      </c>
      <c r="C258" s="52" t="s">
        <v>883</v>
      </c>
      <c r="D258" s="52" t="s">
        <v>88</v>
      </c>
      <c r="E258" s="52" t="s">
        <v>884</v>
      </c>
      <c r="F258" s="52" t="s">
        <v>3</v>
      </c>
      <c r="G258" s="53" t="s">
        <v>157</v>
      </c>
      <c r="H258" s="63">
        <v>299.89999999999998</v>
      </c>
      <c r="I258" s="36">
        <f>ROUND(0,2)</f>
        <v>0</v>
      </c>
      <c r="J258" s="64">
        <f>ROUND(I258*H258,2)</f>
        <v>0</v>
      </c>
      <c r="K258" s="65">
        <v>0.20999999999999999</v>
      </c>
      <c r="L258" s="66">
        <f>IF(ISNUMBER(K258),ROUND(J258*(K258+1),2),0)</f>
        <v>0</v>
      </c>
      <c r="M258" s="12"/>
      <c r="N258" s="2"/>
      <c r="O258" s="2"/>
      <c r="P258" s="2"/>
      <c r="Q258" s="42">
        <f>IF(ISNUMBER(K258),IF(H258&gt;0,IF(I258&gt;0,J258,0),0),0)</f>
        <v>0</v>
      </c>
      <c r="R258" s="27">
        <f>IF(ISNUMBER(K258)=FALSE,J258,0)</f>
        <v>0</v>
      </c>
    </row>
    <row r="259">
      <c r="A259" s="9"/>
      <c r="B259" s="58" t="s">
        <v>76</v>
      </c>
      <c r="C259" s="1"/>
      <c r="D259" s="1"/>
      <c r="E259" s="59" t="s">
        <v>887</v>
      </c>
      <c r="F259" s="1"/>
      <c r="G259" s="1"/>
      <c r="H259" s="50"/>
      <c r="I259" s="1"/>
      <c r="J259" s="50"/>
      <c r="K259" s="1"/>
      <c r="L259" s="1"/>
      <c r="M259" s="12"/>
      <c r="N259" s="2"/>
      <c r="O259" s="2"/>
      <c r="P259" s="2"/>
      <c r="Q259" s="2"/>
    </row>
    <row r="260">
      <c r="A260" s="9"/>
      <c r="B260" s="58" t="s">
        <v>78</v>
      </c>
      <c r="C260" s="1"/>
      <c r="D260" s="1"/>
      <c r="E260" s="59" t="s">
        <v>888</v>
      </c>
      <c r="F260" s="1"/>
      <c r="G260" s="1"/>
      <c r="H260" s="50"/>
      <c r="I260" s="1"/>
      <c r="J260" s="50"/>
      <c r="K260" s="1"/>
      <c r="L260" s="1"/>
      <c r="M260" s="12"/>
      <c r="N260" s="2"/>
      <c r="O260" s="2"/>
      <c r="P260" s="2"/>
      <c r="Q260" s="2"/>
    </row>
    <row r="261">
      <c r="A261" s="9"/>
      <c r="B261" s="58" t="s">
        <v>80</v>
      </c>
      <c r="C261" s="1"/>
      <c r="D261" s="1"/>
      <c r="E261" s="59" t="s">
        <v>882</v>
      </c>
      <c r="F261" s="1"/>
      <c r="G261" s="1"/>
      <c r="H261" s="50"/>
      <c r="I261" s="1"/>
      <c r="J261" s="50"/>
      <c r="K261" s="1"/>
      <c r="L261" s="1"/>
      <c r="M261" s="12"/>
      <c r="N261" s="2"/>
      <c r="O261" s="2"/>
      <c r="P261" s="2"/>
      <c r="Q261" s="2"/>
    </row>
    <row r="262" thickBot="1">
      <c r="A262" s="9"/>
      <c r="B262" s="60" t="s">
        <v>82</v>
      </c>
      <c r="C262" s="31"/>
      <c r="D262" s="31"/>
      <c r="E262" s="61" t="s">
        <v>83</v>
      </c>
      <c r="F262" s="31"/>
      <c r="G262" s="31"/>
      <c r="H262" s="62"/>
      <c r="I262" s="31"/>
      <c r="J262" s="62"/>
      <c r="K262" s="31"/>
      <c r="L262" s="31"/>
      <c r="M262" s="12"/>
      <c r="N262" s="2"/>
      <c r="O262" s="2"/>
      <c r="P262" s="2"/>
      <c r="Q262" s="2"/>
    </row>
    <row r="263" thickTop="1">
      <c r="A263" s="9"/>
      <c r="B263" s="51">
        <v>44</v>
      </c>
      <c r="C263" s="52" t="s">
        <v>889</v>
      </c>
      <c r="D263" s="52" t="s">
        <v>3</v>
      </c>
      <c r="E263" s="52" t="s">
        <v>890</v>
      </c>
      <c r="F263" s="52" t="s">
        <v>3</v>
      </c>
      <c r="G263" s="53" t="s">
        <v>157</v>
      </c>
      <c r="H263" s="63">
        <v>12.32</v>
      </c>
      <c r="I263" s="36">
        <f>ROUND(0,2)</f>
        <v>0</v>
      </c>
      <c r="J263" s="64">
        <f>ROUND(I263*H263,2)</f>
        <v>0</v>
      </c>
      <c r="K263" s="65">
        <v>0.20999999999999999</v>
      </c>
      <c r="L263" s="66">
        <f>IF(ISNUMBER(K263),ROUND(J263*(K263+1),2),0)</f>
        <v>0</v>
      </c>
      <c r="M263" s="12"/>
      <c r="N263" s="2"/>
      <c r="O263" s="2"/>
      <c r="P263" s="2"/>
      <c r="Q263" s="42">
        <f>IF(ISNUMBER(K263),IF(H263&gt;0,IF(I263&gt;0,J263,0),0),0)</f>
        <v>0</v>
      </c>
      <c r="R263" s="27">
        <f>IF(ISNUMBER(K263)=FALSE,J263,0)</f>
        <v>0</v>
      </c>
    </row>
    <row r="264">
      <c r="A264" s="9"/>
      <c r="B264" s="58" t="s">
        <v>76</v>
      </c>
      <c r="C264" s="1"/>
      <c r="D264" s="1"/>
      <c r="E264" s="59" t="s">
        <v>891</v>
      </c>
      <c r="F264" s="1"/>
      <c r="G264" s="1"/>
      <c r="H264" s="50"/>
      <c r="I264" s="1"/>
      <c r="J264" s="50"/>
      <c r="K264" s="1"/>
      <c r="L264" s="1"/>
      <c r="M264" s="12"/>
      <c r="N264" s="2"/>
      <c r="O264" s="2"/>
      <c r="P264" s="2"/>
      <c r="Q264" s="2"/>
    </row>
    <row r="265">
      <c r="A265" s="9"/>
      <c r="B265" s="58" t="s">
        <v>78</v>
      </c>
      <c r="C265" s="1"/>
      <c r="D265" s="1"/>
      <c r="E265" s="59" t="s">
        <v>892</v>
      </c>
      <c r="F265" s="1"/>
      <c r="G265" s="1"/>
      <c r="H265" s="50"/>
      <c r="I265" s="1"/>
      <c r="J265" s="50"/>
      <c r="K265" s="1"/>
      <c r="L265" s="1"/>
      <c r="M265" s="12"/>
      <c r="N265" s="2"/>
      <c r="O265" s="2"/>
      <c r="P265" s="2"/>
      <c r="Q265" s="2"/>
    </row>
    <row r="266">
      <c r="A266" s="9"/>
      <c r="B266" s="58" t="s">
        <v>80</v>
      </c>
      <c r="C266" s="1"/>
      <c r="D266" s="1"/>
      <c r="E266" s="59" t="s">
        <v>893</v>
      </c>
      <c r="F266" s="1"/>
      <c r="G266" s="1"/>
      <c r="H266" s="50"/>
      <c r="I266" s="1"/>
      <c r="J266" s="50"/>
      <c r="K266" s="1"/>
      <c r="L266" s="1"/>
      <c r="M266" s="12"/>
      <c r="N266" s="2"/>
      <c r="O266" s="2"/>
      <c r="P266" s="2"/>
      <c r="Q266" s="2"/>
    </row>
    <row r="267" thickBot="1">
      <c r="A267" s="9"/>
      <c r="B267" s="60" t="s">
        <v>82</v>
      </c>
      <c r="C267" s="31"/>
      <c r="D267" s="31"/>
      <c r="E267" s="61" t="s">
        <v>83</v>
      </c>
      <c r="F267" s="31"/>
      <c r="G267" s="31"/>
      <c r="H267" s="62"/>
      <c r="I267" s="31"/>
      <c r="J267" s="62"/>
      <c r="K267" s="31"/>
      <c r="L267" s="31"/>
      <c r="M267" s="12"/>
      <c r="N267" s="2"/>
      <c r="O267" s="2"/>
      <c r="P267" s="2"/>
      <c r="Q267" s="2"/>
    </row>
    <row r="268" thickTop="1" thickBot="1" ht="25" customHeight="1">
      <c r="A268" s="9"/>
      <c r="B268" s="1"/>
      <c r="C268" s="67">
        <v>7</v>
      </c>
      <c r="D268" s="1"/>
      <c r="E268" s="67" t="s">
        <v>749</v>
      </c>
      <c r="F268" s="1"/>
      <c r="G268" s="68" t="s">
        <v>120</v>
      </c>
      <c r="H268" s="69">
        <f>J243+J248+J253+J258+J263</f>
        <v>0</v>
      </c>
      <c r="I268" s="68" t="s">
        <v>121</v>
      </c>
      <c r="J268" s="70">
        <f>(L268-H268)</f>
        <v>0</v>
      </c>
      <c r="K268" s="68" t="s">
        <v>122</v>
      </c>
      <c r="L268" s="71">
        <f>L243+L248+L253+L258+L263</f>
        <v>0</v>
      </c>
      <c r="M268" s="12"/>
      <c r="N268" s="2"/>
      <c r="O268" s="2"/>
      <c r="P268" s="2"/>
      <c r="Q268" s="42">
        <f>0+Q243+Q248+Q253+Q258+Q263</f>
        <v>0</v>
      </c>
      <c r="R268" s="27">
        <f>0+R243+R248+R253+R258+R263</f>
        <v>0</v>
      </c>
      <c r="S268" s="72">
        <f>Q268*(1+J268)+R268</f>
        <v>0</v>
      </c>
    </row>
    <row r="269" thickTop="1" thickBot="1" ht="25" customHeight="1">
      <c r="A269" s="9"/>
      <c r="B269" s="73"/>
      <c r="C269" s="73"/>
      <c r="D269" s="73"/>
      <c r="E269" s="73"/>
      <c r="F269" s="73"/>
      <c r="G269" s="74" t="s">
        <v>123</v>
      </c>
      <c r="H269" s="75">
        <f>J243+J248+J253+J258+J263</f>
        <v>0</v>
      </c>
      <c r="I269" s="74" t="s">
        <v>124</v>
      </c>
      <c r="J269" s="76">
        <f>0+J268</f>
        <v>0</v>
      </c>
      <c r="K269" s="74" t="s">
        <v>125</v>
      </c>
      <c r="L269" s="77">
        <f>L243+L248+L253+L258+L263</f>
        <v>0</v>
      </c>
      <c r="M269" s="12"/>
      <c r="N269" s="2"/>
      <c r="O269" s="2"/>
      <c r="P269" s="2"/>
      <c r="Q269" s="2"/>
    </row>
    <row r="270" ht="40" customHeight="1">
      <c r="A270" s="9"/>
      <c r="B270" s="78" t="s">
        <v>420</v>
      </c>
      <c r="C270" s="1"/>
      <c r="D270" s="1"/>
      <c r="E270" s="1"/>
      <c r="F270" s="1"/>
      <c r="G270" s="1"/>
      <c r="H270" s="50"/>
      <c r="I270" s="1"/>
      <c r="J270" s="50"/>
      <c r="K270" s="1"/>
      <c r="L270" s="1"/>
      <c r="M270" s="12"/>
      <c r="N270" s="2"/>
      <c r="O270" s="2"/>
      <c r="P270" s="2"/>
      <c r="Q270" s="2"/>
    </row>
    <row r="271">
      <c r="A271" s="9"/>
      <c r="B271" s="51">
        <v>45</v>
      </c>
      <c r="C271" s="52" t="s">
        <v>894</v>
      </c>
      <c r="D271" s="52" t="s">
        <v>3</v>
      </c>
      <c r="E271" s="52" t="s">
        <v>895</v>
      </c>
      <c r="F271" s="52" t="s">
        <v>3</v>
      </c>
      <c r="G271" s="53" t="s">
        <v>185</v>
      </c>
      <c r="H271" s="54">
        <v>87</v>
      </c>
      <c r="I271" s="25">
        <f>ROUND(0,2)</f>
        <v>0</v>
      </c>
      <c r="J271" s="55">
        <f>ROUND(I271*H271,2)</f>
        <v>0</v>
      </c>
      <c r="K271" s="56">
        <v>0.20999999999999999</v>
      </c>
      <c r="L271" s="57">
        <f>IF(ISNUMBER(K271),ROUND(J271*(K271+1),2),0)</f>
        <v>0</v>
      </c>
      <c r="M271" s="12"/>
      <c r="N271" s="2"/>
      <c r="O271" s="2"/>
      <c r="P271" s="2"/>
      <c r="Q271" s="42">
        <f>IF(ISNUMBER(K271),IF(H271&gt;0,IF(I271&gt;0,J271,0),0),0)</f>
        <v>0</v>
      </c>
      <c r="R271" s="27">
        <f>IF(ISNUMBER(K271)=FALSE,J271,0)</f>
        <v>0</v>
      </c>
    </row>
    <row r="272">
      <c r="A272" s="9"/>
      <c r="B272" s="58" t="s">
        <v>76</v>
      </c>
      <c r="C272" s="1"/>
      <c r="D272" s="1"/>
      <c r="E272" s="59" t="s">
        <v>896</v>
      </c>
      <c r="F272" s="1"/>
      <c r="G272" s="1"/>
      <c r="H272" s="50"/>
      <c r="I272" s="1"/>
      <c r="J272" s="50"/>
      <c r="K272" s="1"/>
      <c r="L272" s="1"/>
      <c r="M272" s="12"/>
      <c r="N272" s="2"/>
      <c r="O272" s="2"/>
      <c r="P272" s="2"/>
      <c r="Q272" s="2"/>
    </row>
    <row r="273">
      <c r="A273" s="9"/>
      <c r="B273" s="58" t="s">
        <v>78</v>
      </c>
      <c r="C273" s="1"/>
      <c r="D273" s="1"/>
      <c r="E273" s="59" t="s">
        <v>897</v>
      </c>
      <c r="F273" s="1"/>
      <c r="G273" s="1"/>
      <c r="H273" s="50"/>
      <c r="I273" s="1"/>
      <c r="J273" s="50"/>
      <c r="K273" s="1"/>
      <c r="L273" s="1"/>
      <c r="M273" s="12"/>
      <c r="N273" s="2"/>
      <c r="O273" s="2"/>
      <c r="P273" s="2"/>
      <c r="Q273" s="2"/>
    </row>
    <row r="274">
      <c r="A274" s="9"/>
      <c r="B274" s="58" t="s">
        <v>80</v>
      </c>
      <c r="C274" s="1"/>
      <c r="D274" s="1"/>
      <c r="E274" s="59" t="s">
        <v>898</v>
      </c>
      <c r="F274" s="1"/>
      <c r="G274" s="1"/>
      <c r="H274" s="50"/>
      <c r="I274" s="1"/>
      <c r="J274" s="50"/>
      <c r="K274" s="1"/>
      <c r="L274" s="1"/>
      <c r="M274" s="12"/>
      <c r="N274" s="2"/>
      <c r="O274" s="2"/>
      <c r="P274" s="2"/>
      <c r="Q274" s="2"/>
    </row>
    <row r="275" thickBot="1">
      <c r="A275" s="9"/>
      <c r="B275" s="60" t="s">
        <v>82</v>
      </c>
      <c r="C275" s="31"/>
      <c r="D275" s="31"/>
      <c r="E275" s="61" t="s">
        <v>83</v>
      </c>
      <c r="F275" s="31"/>
      <c r="G275" s="31"/>
      <c r="H275" s="62"/>
      <c r="I275" s="31"/>
      <c r="J275" s="62"/>
      <c r="K275" s="31"/>
      <c r="L275" s="31"/>
      <c r="M275" s="12"/>
      <c r="N275" s="2"/>
      <c r="O275" s="2"/>
      <c r="P275" s="2"/>
      <c r="Q275" s="2"/>
    </row>
    <row r="276" thickTop="1" thickBot="1" ht="25" customHeight="1">
      <c r="A276" s="9"/>
      <c r="B276" s="1"/>
      <c r="C276" s="67">
        <v>8</v>
      </c>
      <c r="D276" s="1"/>
      <c r="E276" s="67" t="s">
        <v>269</v>
      </c>
      <c r="F276" s="1"/>
      <c r="G276" s="68" t="s">
        <v>120</v>
      </c>
      <c r="H276" s="69">
        <f>0+J271</f>
        <v>0</v>
      </c>
      <c r="I276" s="68" t="s">
        <v>121</v>
      </c>
      <c r="J276" s="70">
        <f>(L276-H276)</f>
        <v>0</v>
      </c>
      <c r="K276" s="68" t="s">
        <v>122</v>
      </c>
      <c r="L276" s="71">
        <f>0+L271</f>
        <v>0</v>
      </c>
      <c r="M276" s="12"/>
      <c r="N276" s="2"/>
      <c r="O276" s="2"/>
      <c r="P276" s="2"/>
      <c r="Q276" s="42">
        <f>0+Q271</f>
        <v>0</v>
      </c>
      <c r="R276" s="27">
        <f>0+R271</f>
        <v>0</v>
      </c>
      <c r="S276" s="72">
        <f>Q276*(1+J276)+R276</f>
        <v>0</v>
      </c>
    </row>
    <row r="277" thickTop="1" thickBot="1" ht="25" customHeight="1">
      <c r="A277" s="9"/>
      <c r="B277" s="73"/>
      <c r="C277" s="73"/>
      <c r="D277" s="73"/>
      <c r="E277" s="73"/>
      <c r="F277" s="73"/>
      <c r="G277" s="74" t="s">
        <v>123</v>
      </c>
      <c r="H277" s="75">
        <f>0+J271</f>
        <v>0</v>
      </c>
      <c r="I277" s="74" t="s">
        <v>124</v>
      </c>
      <c r="J277" s="76">
        <f>0+J276</f>
        <v>0</v>
      </c>
      <c r="K277" s="74" t="s">
        <v>125</v>
      </c>
      <c r="L277" s="77">
        <f>0+L271</f>
        <v>0</v>
      </c>
      <c r="M277" s="12"/>
      <c r="N277" s="2"/>
      <c r="O277" s="2"/>
      <c r="P277" s="2"/>
      <c r="Q277" s="2"/>
    </row>
    <row r="278" ht="40" customHeight="1">
      <c r="A278" s="9"/>
      <c r="B278" s="78" t="s">
        <v>246</v>
      </c>
      <c r="C278" s="1"/>
      <c r="D278" s="1"/>
      <c r="E278" s="1"/>
      <c r="F278" s="1"/>
      <c r="G278" s="1"/>
      <c r="H278" s="50"/>
      <c r="I278" s="1"/>
      <c r="J278" s="50"/>
      <c r="K278" s="1"/>
      <c r="L278" s="1"/>
      <c r="M278" s="12"/>
      <c r="N278" s="2"/>
      <c r="O278" s="2"/>
      <c r="P278" s="2"/>
      <c r="Q278" s="2"/>
    </row>
    <row r="279">
      <c r="A279" s="9"/>
      <c r="B279" s="51">
        <v>46</v>
      </c>
      <c r="C279" s="52" t="s">
        <v>899</v>
      </c>
      <c r="D279" s="52" t="s">
        <v>3</v>
      </c>
      <c r="E279" s="52" t="s">
        <v>900</v>
      </c>
      <c r="F279" s="52" t="s">
        <v>3</v>
      </c>
      <c r="G279" s="53" t="s">
        <v>185</v>
      </c>
      <c r="H279" s="54">
        <v>80.900000000000006</v>
      </c>
      <c r="I279" s="25">
        <f>ROUND(0,2)</f>
        <v>0</v>
      </c>
      <c r="J279" s="55">
        <f>ROUND(I279*H279,2)</f>
        <v>0</v>
      </c>
      <c r="K279" s="56">
        <v>0.20999999999999999</v>
      </c>
      <c r="L279" s="57">
        <f>IF(ISNUMBER(K279),ROUND(J279*(K279+1),2),0)</f>
        <v>0</v>
      </c>
      <c r="M279" s="12"/>
      <c r="N279" s="2"/>
      <c r="O279" s="2"/>
      <c r="P279" s="2"/>
      <c r="Q279" s="42">
        <f>IF(ISNUMBER(K279),IF(H279&gt;0,IF(I279&gt;0,J279,0),0),0)</f>
        <v>0</v>
      </c>
      <c r="R279" s="27">
        <f>IF(ISNUMBER(K279)=FALSE,J279,0)</f>
        <v>0</v>
      </c>
    </row>
    <row r="280">
      <c r="A280" s="9"/>
      <c r="B280" s="58" t="s">
        <v>76</v>
      </c>
      <c r="C280" s="1"/>
      <c r="D280" s="1"/>
      <c r="E280" s="59" t="s">
        <v>901</v>
      </c>
      <c r="F280" s="1"/>
      <c r="G280" s="1"/>
      <c r="H280" s="50"/>
      <c r="I280" s="1"/>
      <c r="J280" s="50"/>
      <c r="K280" s="1"/>
      <c r="L280" s="1"/>
      <c r="M280" s="12"/>
      <c r="N280" s="2"/>
      <c r="O280" s="2"/>
      <c r="P280" s="2"/>
      <c r="Q280" s="2"/>
    </row>
    <row r="281">
      <c r="A281" s="9"/>
      <c r="B281" s="58" t="s">
        <v>78</v>
      </c>
      <c r="C281" s="1"/>
      <c r="D281" s="1"/>
      <c r="E281" s="59" t="s">
        <v>902</v>
      </c>
      <c r="F281" s="1"/>
      <c r="G281" s="1"/>
      <c r="H281" s="50"/>
      <c r="I281" s="1"/>
      <c r="J281" s="50"/>
      <c r="K281" s="1"/>
      <c r="L281" s="1"/>
      <c r="M281" s="12"/>
      <c r="N281" s="2"/>
      <c r="O281" s="2"/>
      <c r="P281" s="2"/>
      <c r="Q281" s="2"/>
    </row>
    <row r="282">
      <c r="A282" s="9"/>
      <c r="B282" s="58" t="s">
        <v>80</v>
      </c>
      <c r="C282" s="1"/>
      <c r="D282" s="1"/>
      <c r="E282" s="59" t="s">
        <v>903</v>
      </c>
      <c r="F282" s="1"/>
      <c r="G282" s="1"/>
      <c r="H282" s="50"/>
      <c r="I282" s="1"/>
      <c r="J282" s="50"/>
      <c r="K282" s="1"/>
      <c r="L282" s="1"/>
      <c r="M282" s="12"/>
      <c r="N282" s="2"/>
      <c r="O282" s="2"/>
      <c r="P282" s="2"/>
      <c r="Q282" s="2"/>
    </row>
    <row r="283" thickBot="1">
      <c r="A283" s="9"/>
      <c r="B283" s="60" t="s">
        <v>82</v>
      </c>
      <c r="C283" s="31"/>
      <c r="D283" s="31"/>
      <c r="E283" s="61" t="s">
        <v>83</v>
      </c>
      <c r="F283" s="31"/>
      <c r="G283" s="31"/>
      <c r="H283" s="62"/>
      <c r="I283" s="31"/>
      <c r="J283" s="62"/>
      <c r="K283" s="31"/>
      <c r="L283" s="31"/>
      <c r="M283" s="12"/>
      <c r="N283" s="2"/>
      <c r="O283" s="2"/>
      <c r="P283" s="2"/>
      <c r="Q283" s="2"/>
    </row>
    <row r="284" thickTop="1">
      <c r="A284" s="9"/>
      <c r="B284" s="51">
        <v>47</v>
      </c>
      <c r="C284" s="52" t="s">
        <v>904</v>
      </c>
      <c r="D284" s="52" t="s">
        <v>3</v>
      </c>
      <c r="E284" s="52" t="s">
        <v>905</v>
      </c>
      <c r="F284" s="52" t="s">
        <v>3</v>
      </c>
      <c r="G284" s="53" t="s">
        <v>117</v>
      </c>
      <c r="H284" s="63">
        <v>14</v>
      </c>
      <c r="I284" s="36">
        <f>ROUND(0,2)</f>
        <v>0</v>
      </c>
      <c r="J284" s="64">
        <f>ROUND(I284*H284,2)</f>
        <v>0</v>
      </c>
      <c r="K284" s="65">
        <v>0.20999999999999999</v>
      </c>
      <c r="L284" s="66">
        <f>IF(ISNUMBER(K284),ROUND(J284*(K284+1),2),0)</f>
        <v>0</v>
      </c>
      <c r="M284" s="12"/>
      <c r="N284" s="2"/>
      <c r="O284" s="2"/>
      <c r="P284" s="2"/>
      <c r="Q284" s="42">
        <f>IF(ISNUMBER(K284),IF(H284&gt;0,IF(I284&gt;0,J284,0),0),0)</f>
        <v>0</v>
      </c>
      <c r="R284" s="27">
        <f>IF(ISNUMBER(K284)=FALSE,J284,0)</f>
        <v>0</v>
      </c>
    </row>
    <row r="285">
      <c r="A285" s="9"/>
      <c r="B285" s="58" t="s">
        <v>76</v>
      </c>
      <c r="C285" s="1"/>
      <c r="D285" s="1"/>
      <c r="E285" s="59" t="s">
        <v>3</v>
      </c>
      <c r="F285" s="1"/>
      <c r="G285" s="1"/>
      <c r="H285" s="50"/>
      <c r="I285" s="1"/>
      <c r="J285" s="50"/>
      <c r="K285" s="1"/>
      <c r="L285" s="1"/>
      <c r="M285" s="12"/>
      <c r="N285" s="2"/>
      <c r="O285" s="2"/>
      <c r="P285" s="2"/>
      <c r="Q285" s="2"/>
    </row>
    <row r="286">
      <c r="A286" s="9"/>
      <c r="B286" s="58" t="s">
        <v>78</v>
      </c>
      <c r="C286" s="1"/>
      <c r="D286" s="1"/>
      <c r="E286" s="59" t="s">
        <v>906</v>
      </c>
      <c r="F286" s="1"/>
      <c r="G286" s="1"/>
      <c r="H286" s="50"/>
      <c r="I286" s="1"/>
      <c r="J286" s="50"/>
      <c r="K286" s="1"/>
      <c r="L286" s="1"/>
      <c r="M286" s="12"/>
      <c r="N286" s="2"/>
      <c r="O286" s="2"/>
      <c r="P286" s="2"/>
      <c r="Q286" s="2"/>
    </row>
    <row r="287">
      <c r="A287" s="9"/>
      <c r="B287" s="58" t="s">
        <v>80</v>
      </c>
      <c r="C287" s="1"/>
      <c r="D287" s="1"/>
      <c r="E287" s="59" t="s">
        <v>907</v>
      </c>
      <c r="F287" s="1"/>
      <c r="G287" s="1"/>
      <c r="H287" s="50"/>
      <c r="I287" s="1"/>
      <c r="J287" s="50"/>
      <c r="K287" s="1"/>
      <c r="L287" s="1"/>
      <c r="M287" s="12"/>
      <c r="N287" s="2"/>
      <c r="O287" s="2"/>
      <c r="P287" s="2"/>
      <c r="Q287" s="2"/>
    </row>
    <row r="288" thickBot="1">
      <c r="A288" s="9"/>
      <c r="B288" s="60" t="s">
        <v>82</v>
      </c>
      <c r="C288" s="31"/>
      <c r="D288" s="31"/>
      <c r="E288" s="61" t="s">
        <v>83</v>
      </c>
      <c r="F288" s="31"/>
      <c r="G288" s="31"/>
      <c r="H288" s="62"/>
      <c r="I288" s="31"/>
      <c r="J288" s="62"/>
      <c r="K288" s="31"/>
      <c r="L288" s="31"/>
      <c r="M288" s="12"/>
      <c r="N288" s="2"/>
      <c r="O288" s="2"/>
      <c r="P288" s="2"/>
      <c r="Q288" s="2"/>
    </row>
    <row r="289" thickTop="1">
      <c r="A289" s="9"/>
      <c r="B289" s="51">
        <v>48</v>
      </c>
      <c r="C289" s="52" t="s">
        <v>908</v>
      </c>
      <c r="D289" s="52" t="s">
        <v>909</v>
      </c>
      <c r="E289" s="52" t="s">
        <v>910</v>
      </c>
      <c r="F289" s="52" t="s">
        <v>3</v>
      </c>
      <c r="G289" s="53" t="s">
        <v>117</v>
      </c>
      <c r="H289" s="63">
        <v>2</v>
      </c>
      <c r="I289" s="36">
        <f>ROUND(0,2)</f>
        <v>0</v>
      </c>
      <c r="J289" s="64">
        <f>ROUND(I289*H289,2)</f>
        <v>0</v>
      </c>
      <c r="K289" s="65">
        <v>0.20999999999999999</v>
      </c>
      <c r="L289" s="66">
        <f>IF(ISNUMBER(K289),ROUND(J289*(K289+1),2),0)</f>
        <v>0</v>
      </c>
      <c r="M289" s="12"/>
      <c r="N289" s="2"/>
      <c r="O289" s="2"/>
      <c r="P289" s="2"/>
      <c r="Q289" s="42">
        <f>IF(ISNUMBER(K289),IF(H289&gt;0,IF(I289&gt;0,J289,0),0),0)</f>
        <v>0</v>
      </c>
      <c r="R289" s="27">
        <f>IF(ISNUMBER(K289)=FALSE,J289,0)</f>
        <v>0</v>
      </c>
    </row>
    <row r="290">
      <c r="A290" s="9"/>
      <c r="B290" s="58" t="s">
        <v>76</v>
      </c>
      <c r="C290" s="1"/>
      <c r="D290" s="1"/>
      <c r="E290" s="59" t="s">
        <v>911</v>
      </c>
      <c r="F290" s="1"/>
      <c r="G290" s="1"/>
      <c r="H290" s="50"/>
      <c r="I290" s="1"/>
      <c r="J290" s="50"/>
      <c r="K290" s="1"/>
      <c r="L290" s="1"/>
      <c r="M290" s="12"/>
      <c r="N290" s="2"/>
      <c r="O290" s="2"/>
      <c r="P290" s="2"/>
      <c r="Q290" s="2"/>
    </row>
    <row r="291">
      <c r="A291" s="9"/>
      <c r="B291" s="58" t="s">
        <v>78</v>
      </c>
      <c r="C291" s="1"/>
      <c r="D291" s="1"/>
      <c r="E291" s="59" t="s">
        <v>131</v>
      </c>
      <c r="F291" s="1"/>
      <c r="G291" s="1"/>
      <c r="H291" s="50"/>
      <c r="I291" s="1"/>
      <c r="J291" s="50"/>
      <c r="K291" s="1"/>
      <c r="L291" s="1"/>
      <c r="M291" s="12"/>
      <c r="N291" s="2"/>
      <c r="O291" s="2"/>
      <c r="P291" s="2"/>
      <c r="Q291" s="2"/>
    </row>
    <row r="292">
      <c r="A292" s="9"/>
      <c r="B292" s="58" t="s">
        <v>80</v>
      </c>
      <c r="C292" s="1"/>
      <c r="D292" s="1"/>
      <c r="E292" s="59" t="s">
        <v>912</v>
      </c>
      <c r="F292" s="1"/>
      <c r="G292" s="1"/>
      <c r="H292" s="50"/>
      <c r="I292" s="1"/>
      <c r="J292" s="50"/>
      <c r="K292" s="1"/>
      <c r="L292" s="1"/>
      <c r="M292" s="12"/>
      <c r="N292" s="2"/>
      <c r="O292" s="2"/>
      <c r="P292" s="2"/>
      <c r="Q292" s="2"/>
    </row>
    <row r="293" thickBot="1">
      <c r="A293" s="9"/>
      <c r="B293" s="60" t="s">
        <v>82</v>
      </c>
      <c r="C293" s="31"/>
      <c r="D293" s="31"/>
      <c r="E293" s="61" t="s">
        <v>913</v>
      </c>
      <c r="F293" s="31"/>
      <c r="G293" s="31"/>
      <c r="H293" s="62"/>
      <c r="I293" s="31"/>
      <c r="J293" s="62"/>
      <c r="K293" s="31"/>
      <c r="L293" s="31"/>
      <c r="M293" s="12"/>
      <c r="N293" s="2"/>
      <c r="O293" s="2"/>
      <c r="P293" s="2"/>
      <c r="Q293" s="2"/>
    </row>
    <row r="294" thickTop="1">
      <c r="A294" s="9"/>
      <c r="B294" s="51">
        <v>49</v>
      </c>
      <c r="C294" s="52" t="s">
        <v>490</v>
      </c>
      <c r="D294" s="52" t="s">
        <v>3</v>
      </c>
      <c r="E294" s="52" t="s">
        <v>491</v>
      </c>
      <c r="F294" s="52" t="s">
        <v>3</v>
      </c>
      <c r="G294" s="53" t="s">
        <v>157</v>
      </c>
      <c r="H294" s="63">
        <v>51.240000000000002</v>
      </c>
      <c r="I294" s="36">
        <f>ROUND(0,2)</f>
        <v>0</v>
      </c>
      <c r="J294" s="64">
        <f>ROUND(I294*H294,2)</f>
        <v>0</v>
      </c>
      <c r="K294" s="65">
        <v>0.20999999999999999</v>
      </c>
      <c r="L294" s="66">
        <f>IF(ISNUMBER(K294),ROUND(J294*(K294+1),2),0)</f>
        <v>0</v>
      </c>
      <c r="M294" s="12"/>
      <c r="N294" s="2"/>
      <c r="O294" s="2"/>
      <c r="P294" s="2"/>
      <c r="Q294" s="42">
        <f>IF(ISNUMBER(K294),IF(H294&gt;0,IF(I294&gt;0,J294,0),0),0)</f>
        <v>0</v>
      </c>
      <c r="R294" s="27">
        <f>IF(ISNUMBER(K294)=FALSE,J294,0)</f>
        <v>0</v>
      </c>
    </row>
    <row r="295">
      <c r="A295" s="9"/>
      <c r="B295" s="58" t="s">
        <v>76</v>
      </c>
      <c r="C295" s="1"/>
      <c r="D295" s="1"/>
      <c r="E295" s="59" t="s">
        <v>914</v>
      </c>
      <c r="F295" s="1"/>
      <c r="G295" s="1"/>
      <c r="H295" s="50"/>
      <c r="I295" s="1"/>
      <c r="J295" s="50"/>
      <c r="K295" s="1"/>
      <c r="L295" s="1"/>
      <c r="M295" s="12"/>
      <c r="N295" s="2"/>
      <c r="O295" s="2"/>
      <c r="P295" s="2"/>
      <c r="Q295" s="2"/>
    </row>
    <row r="296">
      <c r="A296" s="9"/>
      <c r="B296" s="58" t="s">
        <v>78</v>
      </c>
      <c r="C296" s="1"/>
      <c r="D296" s="1"/>
      <c r="E296" s="59" t="s">
        <v>915</v>
      </c>
      <c r="F296" s="1"/>
      <c r="G296" s="1"/>
      <c r="H296" s="50"/>
      <c r="I296" s="1"/>
      <c r="J296" s="50"/>
      <c r="K296" s="1"/>
      <c r="L296" s="1"/>
      <c r="M296" s="12"/>
      <c r="N296" s="2"/>
      <c r="O296" s="2"/>
      <c r="P296" s="2"/>
      <c r="Q296" s="2"/>
    </row>
    <row r="297">
      <c r="A297" s="9"/>
      <c r="B297" s="58" t="s">
        <v>80</v>
      </c>
      <c r="C297" s="1"/>
      <c r="D297" s="1"/>
      <c r="E297" s="59" t="s">
        <v>494</v>
      </c>
      <c r="F297" s="1"/>
      <c r="G297" s="1"/>
      <c r="H297" s="50"/>
      <c r="I297" s="1"/>
      <c r="J297" s="50"/>
      <c r="K297" s="1"/>
      <c r="L297" s="1"/>
      <c r="M297" s="12"/>
      <c r="N297" s="2"/>
      <c r="O297" s="2"/>
      <c r="P297" s="2"/>
      <c r="Q297" s="2"/>
    </row>
    <row r="298" thickBot="1">
      <c r="A298" s="9"/>
      <c r="B298" s="60" t="s">
        <v>82</v>
      </c>
      <c r="C298" s="31"/>
      <c r="D298" s="31"/>
      <c r="E298" s="61" t="s">
        <v>83</v>
      </c>
      <c r="F298" s="31"/>
      <c r="G298" s="31"/>
      <c r="H298" s="62"/>
      <c r="I298" s="31"/>
      <c r="J298" s="62"/>
      <c r="K298" s="31"/>
      <c r="L298" s="31"/>
      <c r="M298" s="12"/>
      <c r="N298" s="2"/>
      <c r="O298" s="2"/>
      <c r="P298" s="2"/>
      <c r="Q298" s="2"/>
    </row>
    <row r="299" thickTop="1">
      <c r="A299" s="9"/>
      <c r="B299" s="51">
        <v>50</v>
      </c>
      <c r="C299" s="52" t="s">
        <v>495</v>
      </c>
      <c r="D299" s="52" t="s">
        <v>3</v>
      </c>
      <c r="E299" s="52" t="s">
        <v>496</v>
      </c>
      <c r="F299" s="52" t="s">
        <v>3</v>
      </c>
      <c r="G299" s="53" t="s">
        <v>157</v>
      </c>
      <c r="H299" s="63">
        <v>90</v>
      </c>
      <c r="I299" s="36">
        <f>ROUND(0,2)</f>
        <v>0</v>
      </c>
      <c r="J299" s="64">
        <f>ROUND(I299*H299,2)</f>
        <v>0</v>
      </c>
      <c r="K299" s="65">
        <v>0.20999999999999999</v>
      </c>
      <c r="L299" s="66">
        <f>IF(ISNUMBER(K299),ROUND(J299*(K299+1),2),0)</f>
        <v>0</v>
      </c>
      <c r="M299" s="12"/>
      <c r="N299" s="2"/>
      <c r="O299" s="2"/>
      <c r="P299" s="2"/>
      <c r="Q299" s="42">
        <f>IF(ISNUMBER(K299),IF(H299&gt;0,IF(I299&gt;0,J299,0),0),0)</f>
        <v>0</v>
      </c>
      <c r="R299" s="27">
        <f>IF(ISNUMBER(K299)=FALSE,J299,0)</f>
        <v>0</v>
      </c>
    </row>
    <row r="300">
      <c r="A300" s="9"/>
      <c r="B300" s="58" t="s">
        <v>76</v>
      </c>
      <c r="C300" s="1"/>
      <c r="D300" s="1"/>
      <c r="E300" s="59" t="s">
        <v>916</v>
      </c>
      <c r="F300" s="1"/>
      <c r="G300" s="1"/>
      <c r="H300" s="50"/>
      <c r="I300" s="1"/>
      <c r="J300" s="50"/>
      <c r="K300" s="1"/>
      <c r="L300" s="1"/>
      <c r="M300" s="12"/>
      <c r="N300" s="2"/>
      <c r="O300" s="2"/>
      <c r="P300" s="2"/>
      <c r="Q300" s="2"/>
    </row>
    <row r="301">
      <c r="A301" s="9"/>
      <c r="B301" s="58" t="s">
        <v>78</v>
      </c>
      <c r="C301" s="1"/>
      <c r="D301" s="1"/>
      <c r="E301" s="59" t="s">
        <v>917</v>
      </c>
      <c r="F301" s="1"/>
      <c r="G301" s="1"/>
      <c r="H301" s="50"/>
      <c r="I301" s="1"/>
      <c r="J301" s="50"/>
      <c r="K301" s="1"/>
      <c r="L301" s="1"/>
      <c r="M301" s="12"/>
      <c r="N301" s="2"/>
      <c r="O301" s="2"/>
      <c r="P301" s="2"/>
      <c r="Q301" s="2"/>
    </row>
    <row r="302">
      <c r="A302" s="9"/>
      <c r="B302" s="58" t="s">
        <v>80</v>
      </c>
      <c r="C302" s="1"/>
      <c r="D302" s="1"/>
      <c r="E302" s="59" t="s">
        <v>499</v>
      </c>
      <c r="F302" s="1"/>
      <c r="G302" s="1"/>
      <c r="H302" s="50"/>
      <c r="I302" s="1"/>
      <c r="J302" s="50"/>
      <c r="K302" s="1"/>
      <c r="L302" s="1"/>
      <c r="M302" s="12"/>
      <c r="N302" s="2"/>
      <c r="O302" s="2"/>
      <c r="P302" s="2"/>
      <c r="Q302" s="2"/>
    </row>
    <row r="303" thickBot="1">
      <c r="A303" s="9"/>
      <c r="B303" s="60" t="s">
        <v>82</v>
      </c>
      <c r="C303" s="31"/>
      <c r="D303" s="31"/>
      <c r="E303" s="61" t="s">
        <v>83</v>
      </c>
      <c r="F303" s="31"/>
      <c r="G303" s="31"/>
      <c r="H303" s="62"/>
      <c r="I303" s="31"/>
      <c r="J303" s="62"/>
      <c r="K303" s="31"/>
      <c r="L303" s="31"/>
      <c r="M303" s="12"/>
      <c r="N303" s="2"/>
      <c r="O303" s="2"/>
      <c r="P303" s="2"/>
      <c r="Q303" s="2"/>
    </row>
    <row r="304" thickTop="1" thickBot="1" ht="25" customHeight="1">
      <c r="A304" s="9"/>
      <c r="B304" s="1"/>
      <c r="C304" s="67">
        <v>9</v>
      </c>
      <c r="D304" s="1"/>
      <c r="E304" s="67" t="s">
        <v>135</v>
      </c>
      <c r="F304" s="1"/>
      <c r="G304" s="68" t="s">
        <v>120</v>
      </c>
      <c r="H304" s="69">
        <f>J279+J284+J289+J294+J299</f>
        <v>0</v>
      </c>
      <c r="I304" s="68" t="s">
        <v>121</v>
      </c>
      <c r="J304" s="70">
        <f>(L304-H304)</f>
        <v>0</v>
      </c>
      <c r="K304" s="68" t="s">
        <v>122</v>
      </c>
      <c r="L304" s="71">
        <f>L279+L284+L289+L294+L299</f>
        <v>0</v>
      </c>
      <c r="M304" s="12"/>
      <c r="N304" s="2"/>
      <c r="O304" s="2"/>
      <c r="P304" s="2"/>
      <c r="Q304" s="42">
        <f>0+Q279+Q284+Q289+Q294+Q299</f>
        <v>0</v>
      </c>
      <c r="R304" s="27">
        <f>0+R279+R284+R289+R294+R299</f>
        <v>0</v>
      </c>
      <c r="S304" s="72">
        <f>Q304*(1+J304)+R304</f>
        <v>0</v>
      </c>
    </row>
    <row r="305" thickTop="1" thickBot="1" ht="25" customHeight="1">
      <c r="A305" s="9"/>
      <c r="B305" s="73"/>
      <c r="C305" s="73"/>
      <c r="D305" s="73"/>
      <c r="E305" s="73"/>
      <c r="F305" s="73"/>
      <c r="G305" s="74" t="s">
        <v>123</v>
      </c>
      <c r="H305" s="75">
        <f>J279+J284+J289+J294+J299</f>
        <v>0</v>
      </c>
      <c r="I305" s="74" t="s">
        <v>124</v>
      </c>
      <c r="J305" s="76">
        <f>0+J304</f>
        <v>0</v>
      </c>
      <c r="K305" s="74" t="s">
        <v>125</v>
      </c>
      <c r="L305" s="77">
        <f>L279+L284+L289+L294+L299</f>
        <v>0</v>
      </c>
      <c r="M305" s="12"/>
      <c r="N305" s="2"/>
      <c r="O305" s="2"/>
      <c r="P305" s="2"/>
      <c r="Q305" s="2"/>
    </row>
    <row r="306">
      <c r="A306" s="13"/>
      <c r="B306" s="4"/>
      <c r="C306" s="4"/>
      <c r="D306" s="4"/>
      <c r="E306" s="4"/>
      <c r="F306" s="4"/>
      <c r="G306" s="4"/>
      <c r="H306" s="79"/>
      <c r="I306" s="4"/>
      <c r="J306" s="79"/>
      <c r="K306" s="4"/>
      <c r="L306" s="4"/>
      <c r="M306" s="14"/>
      <c r="N306" s="2"/>
      <c r="O306" s="2"/>
      <c r="P306" s="2"/>
      <c r="Q306" s="2"/>
    </row>
    <row r="307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2"/>
      <c r="O307" s="2"/>
      <c r="P307" s="2"/>
      <c r="Q307" s="2"/>
    </row>
  </sheetData>
  <mergeCells count="22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6:D36"/>
    <mergeCell ref="B37:D37"/>
    <mergeCell ref="B39:D39"/>
    <mergeCell ref="B40:D40"/>
    <mergeCell ref="B41:D41"/>
    <mergeCell ref="B42:D42"/>
    <mergeCell ref="B21:D21"/>
    <mergeCell ref="B22:D22"/>
    <mergeCell ref="B23:D23"/>
    <mergeCell ref="B24:D24"/>
    <mergeCell ref="B25:D25"/>
    <mergeCell ref="B26:D26"/>
    <mergeCell ref="B27:D27"/>
    <mergeCell ref="B44:D44"/>
    <mergeCell ref="B45:D45"/>
    <mergeCell ref="B46:D46"/>
    <mergeCell ref="B47:D47"/>
    <mergeCell ref="B50:L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130:D130"/>
    <mergeCell ref="B131:D131"/>
    <mergeCell ref="B132:D132"/>
    <mergeCell ref="B133:D133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7:D87"/>
    <mergeCell ref="B88:D88"/>
    <mergeCell ref="B89:D89"/>
    <mergeCell ref="B90:D90"/>
    <mergeCell ref="B92:D92"/>
    <mergeCell ref="B93:D93"/>
    <mergeCell ref="B94:D94"/>
    <mergeCell ref="B95:D95"/>
    <mergeCell ref="B97:D97"/>
    <mergeCell ref="B98:D98"/>
    <mergeCell ref="B99:D99"/>
    <mergeCell ref="B100:D100"/>
    <mergeCell ref="B102:D102"/>
    <mergeCell ref="B103:D103"/>
    <mergeCell ref="B104:D104"/>
    <mergeCell ref="B105:D105"/>
    <mergeCell ref="B108:L108"/>
    <mergeCell ref="B196:D196"/>
    <mergeCell ref="B197:D197"/>
    <mergeCell ref="B198:D198"/>
    <mergeCell ref="B199:D199"/>
    <mergeCell ref="B201:D201"/>
    <mergeCell ref="B202:D202"/>
    <mergeCell ref="B203:D203"/>
    <mergeCell ref="B204:D204"/>
    <mergeCell ref="B206:D206"/>
    <mergeCell ref="B207:D207"/>
    <mergeCell ref="B208:D208"/>
    <mergeCell ref="B209:D209"/>
    <mergeCell ref="B211:D211"/>
    <mergeCell ref="B212:D212"/>
    <mergeCell ref="B213:D213"/>
    <mergeCell ref="B214:D214"/>
    <mergeCell ref="B216:D216"/>
    <mergeCell ref="B217:D217"/>
    <mergeCell ref="B218:D218"/>
    <mergeCell ref="B219:D219"/>
    <mergeCell ref="B135:D135"/>
    <mergeCell ref="B136:D136"/>
    <mergeCell ref="B137:D137"/>
    <mergeCell ref="B138:D138"/>
    <mergeCell ref="B140:D140"/>
    <mergeCell ref="B141:D141"/>
    <mergeCell ref="B142:D142"/>
    <mergeCell ref="B143:D143"/>
    <mergeCell ref="B145:D145"/>
    <mergeCell ref="B146:D146"/>
    <mergeCell ref="B147:D147"/>
    <mergeCell ref="B148:D148"/>
    <mergeCell ref="B150:D150"/>
    <mergeCell ref="B151:D151"/>
    <mergeCell ref="B152:D152"/>
    <mergeCell ref="B153:D153"/>
    <mergeCell ref="B155:D155"/>
    <mergeCell ref="B156:D156"/>
    <mergeCell ref="B157:D157"/>
    <mergeCell ref="B158:D158"/>
    <mergeCell ref="B160:D160"/>
    <mergeCell ref="B161:D161"/>
    <mergeCell ref="B162:D162"/>
    <mergeCell ref="B163:D163"/>
    <mergeCell ref="B166:L166"/>
    <mergeCell ref="B168:D168"/>
    <mergeCell ref="B169:D169"/>
    <mergeCell ref="B170:D170"/>
    <mergeCell ref="B171:D171"/>
    <mergeCell ref="B173:D173"/>
    <mergeCell ref="B174:D174"/>
    <mergeCell ref="B175:D175"/>
    <mergeCell ref="B176:D176"/>
    <mergeCell ref="B178:D178"/>
    <mergeCell ref="B179:D179"/>
    <mergeCell ref="B180:D180"/>
    <mergeCell ref="B181:D181"/>
    <mergeCell ref="B183:D183"/>
    <mergeCell ref="B184:D184"/>
    <mergeCell ref="B185:D185"/>
    <mergeCell ref="B186:D186"/>
    <mergeCell ref="B188:D188"/>
    <mergeCell ref="B189:D189"/>
    <mergeCell ref="B190:D190"/>
    <mergeCell ref="B191:D191"/>
    <mergeCell ref="B194:L194"/>
    <mergeCell ref="B221:D221"/>
    <mergeCell ref="B222:D222"/>
    <mergeCell ref="B223:D223"/>
    <mergeCell ref="B224:D224"/>
    <mergeCell ref="B226:D226"/>
    <mergeCell ref="B227:D227"/>
    <mergeCell ref="B228:D228"/>
    <mergeCell ref="B229:D229"/>
    <mergeCell ref="B231:D231"/>
    <mergeCell ref="B232:D232"/>
    <mergeCell ref="B233:D233"/>
    <mergeCell ref="B234:D234"/>
    <mergeCell ref="B236:D236"/>
    <mergeCell ref="B237:D237"/>
    <mergeCell ref="B238:D238"/>
    <mergeCell ref="B239:D239"/>
    <mergeCell ref="B242:L242"/>
    <mergeCell ref="B244:D244"/>
    <mergeCell ref="B245:D245"/>
    <mergeCell ref="B246:D246"/>
    <mergeCell ref="B247:D247"/>
    <mergeCell ref="B249:D249"/>
    <mergeCell ref="B250:D250"/>
    <mergeCell ref="B251:D251"/>
    <mergeCell ref="B252:D252"/>
    <mergeCell ref="B254:D254"/>
    <mergeCell ref="B255:D255"/>
    <mergeCell ref="B256:D256"/>
    <mergeCell ref="B257:D257"/>
    <mergeCell ref="B259:D259"/>
    <mergeCell ref="B260:D260"/>
    <mergeCell ref="B261:D261"/>
    <mergeCell ref="B262:D262"/>
    <mergeCell ref="B264:D264"/>
    <mergeCell ref="B265:D265"/>
    <mergeCell ref="B266:D266"/>
    <mergeCell ref="B267:D267"/>
    <mergeCell ref="B270:L270"/>
    <mergeCell ref="B272:D272"/>
    <mergeCell ref="B273:D273"/>
    <mergeCell ref="B274:D274"/>
    <mergeCell ref="B275:D275"/>
    <mergeCell ref="B280:D280"/>
    <mergeCell ref="B281:D281"/>
    <mergeCell ref="B282:D282"/>
    <mergeCell ref="B283:D283"/>
    <mergeCell ref="B285:D285"/>
    <mergeCell ref="B286:D286"/>
    <mergeCell ref="B287:D287"/>
    <mergeCell ref="B288:D288"/>
    <mergeCell ref="B290:D290"/>
    <mergeCell ref="B291:D291"/>
    <mergeCell ref="B292:D292"/>
    <mergeCell ref="B293:D293"/>
    <mergeCell ref="B295:D295"/>
    <mergeCell ref="B296:D296"/>
    <mergeCell ref="B297:D297"/>
    <mergeCell ref="B298:D298"/>
    <mergeCell ref="B300:D300"/>
    <mergeCell ref="B301:D301"/>
    <mergeCell ref="B302:D302"/>
    <mergeCell ref="B303:D303"/>
    <mergeCell ref="B278:L278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 codeName="_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55</v>
      </c>
      <c r="B10" s="1"/>
      <c r="C10" s="16"/>
      <c r="D10" s="1"/>
      <c r="E10" s="1"/>
      <c r="F10" s="1"/>
      <c r="G10" s="17"/>
      <c r="H10" s="1"/>
      <c r="I10" s="40" t="s">
        <v>56</v>
      </c>
      <c r="J10" s="41">
        <f>H41+H64+H72+H130+H138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918</v>
      </c>
      <c r="B11" s="1"/>
      <c r="C11" s="1"/>
      <c r="D11" s="1"/>
      <c r="E11" s="1"/>
      <c r="F11" s="1"/>
      <c r="G11" s="40"/>
      <c r="H11" s="1"/>
      <c r="I11" s="40" t="s">
        <v>58</v>
      </c>
      <c r="J11" s="41">
        <f>L41+L64+L72+L130+L138</f>
        <v>0</v>
      </c>
      <c r="K11" s="1"/>
      <c r="L11" s="1"/>
      <c r="M11" s="12"/>
      <c r="N11" s="2"/>
      <c r="O11" s="2"/>
      <c r="P11" s="2"/>
      <c r="Q11" s="42">
        <f>IF(SUM(K20:K24)&gt;0,ROUND(SUM(S20:S24)/SUM(K20:K24)-1,8),0)</f>
        <v>0</v>
      </c>
      <c r="R11" s="27">
        <f>AVERAGE(J40,J63,J71,J129,J137)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59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60</v>
      </c>
      <c r="C19" s="43"/>
      <c r="D19" s="43"/>
      <c r="E19" s="43" t="s">
        <v>61</v>
      </c>
      <c r="F19" s="43"/>
      <c r="G19" s="44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62</v>
      </c>
      <c r="F20" s="1"/>
      <c r="G20" s="1"/>
      <c r="H20" s="1"/>
      <c r="I20" s="1"/>
      <c r="J20" s="1"/>
      <c r="K20" s="47">
        <f>H41</f>
        <v>0</v>
      </c>
      <c r="L20" s="47">
        <f>L41</f>
        <v>0</v>
      </c>
      <c r="M20" s="12"/>
      <c r="N20" s="2"/>
      <c r="O20" s="2"/>
      <c r="P20" s="2"/>
      <c r="Q20" s="2"/>
      <c r="S20" s="27">
        <f>S40</f>
        <v>0</v>
      </c>
    </row>
    <row r="21">
      <c r="A21" s="9"/>
      <c r="B21" s="45">
        <v>1</v>
      </c>
      <c r="C21" s="1"/>
      <c r="D21" s="1"/>
      <c r="E21" s="46" t="s">
        <v>134</v>
      </c>
      <c r="F21" s="1"/>
      <c r="G21" s="1"/>
      <c r="H21" s="1"/>
      <c r="I21" s="1"/>
      <c r="J21" s="1"/>
      <c r="K21" s="47">
        <f>H64</f>
        <v>0</v>
      </c>
      <c r="L21" s="47">
        <f>L64</f>
        <v>0</v>
      </c>
      <c r="M21" s="12"/>
      <c r="N21" s="2"/>
      <c r="O21" s="2"/>
      <c r="P21" s="2"/>
      <c r="Q21" s="2"/>
      <c r="S21" s="27">
        <f>S63</f>
        <v>0</v>
      </c>
    </row>
    <row r="22">
      <c r="A22" s="9"/>
      <c r="B22" s="45">
        <v>4</v>
      </c>
      <c r="C22" s="1"/>
      <c r="D22" s="1"/>
      <c r="E22" s="46" t="s">
        <v>267</v>
      </c>
      <c r="F22" s="1"/>
      <c r="G22" s="1"/>
      <c r="H22" s="1"/>
      <c r="I22" s="1"/>
      <c r="J22" s="1"/>
      <c r="K22" s="47">
        <f>H72</f>
        <v>0</v>
      </c>
      <c r="L22" s="47">
        <f>L72</f>
        <v>0</v>
      </c>
      <c r="M22" s="12"/>
      <c r="N22" s="2"/>
      <c r="O22" s="2"/>
      <c r="P22" s="2"/>
      <c r="Q22" s="2"/>
      <c r="S22" s="27">
        <f>S71</f>
        <v>0</v>
      </c>
    </row>
    <row r="23">
      <c r="A23" s="9"/>
      <c r="B23" s="45">
        <v>8</v>
      </c>
      <c r="C23" s="1"/>
      <c r="D23" s="1"/>
      <c r="E23" s="46" t="s">
        <v>269</v>
      </c>
      <c r="F23" s="1"/>
      <c r="G23" s="1"/>
      <c r="H23" s="1"/>
      <c r="I23" s="1"/>
      <c r="J23" s="1"/>
      <c r="K23" s="47">
        <f>H130</f>
        <v>0</v>
      </c>
      <c r="L23" s="47">
        <f>L130</f>
        <v>0</v>
      </c>
      <c r="M23" s="12"/>
      <c r="N23" s="2"/>
      <c r="O23" s="2"/>
      <c r="P23" s="2"/>
      <c r="Q23" s="2"/>
      <c r="S23" s="27">
        <f>S129</f>
        <v>0</v>
      </c>
    </row>
    <row r="24">
      <c r="A24" s="9"/>
      <c r="B24" s="45">
        <v>9</v>
      </c>
      <c r="C24" s="1"/>
      <c r="D24" s="1"/>
      <c r="E24" s="46" t="s">
        <v>135</v>
      </c>
      <c r="F24" s="1"/>
      <c r="G24" s="1"/>
      <c r="H24" s="1"/>
      <c r="I24" s="1"/>
      <c r="J24" s="1"/>
      <c r="K24" s="47">
        <f>H138</f>
        <v>0</v>
      </c>
      <c r="L24" s="47">
        <f>L138</f>
        <v>0</v>
      </c>
      <c r="M24" s="12"/>
      <c r="N24" s="2"/>
      <c r="O24" s="2"/>
      <c r="P24" s="2"/>
      <c r="Q24" s="2"/>
      <c r="S24" s="27">
        <f>S137</f>
        <v>0</v>
      </c>
    </row>
    <row r="2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81"/>
      <c r="N25" s="2"/>
      <c r="O25" s="2"/>
      <c r="P25" s="2"/>
      <c r="Q25" s="2"/>
    </row>
    <row r="26" ht="14" customHeight="1">
      <c r="A26" s="4"/>
      <c r="B26" s="37" t="s">
        <v>64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80"/>
      <c r="N27" s="2"/>
      <c r="O27" s="2"/>
      <c r="P27" s="2"/>
      <c r="Q27" s="2"/>
    </row>
    <row r="28" ht="18" customHeight="1">
      <c r="A28" s="9"/>
      <c r="B28" s="43" t="s">
        <v>65</v>
      </c>
      <c r="C28" s="43" t="s">
        <v>60</v>
      </c>
      <c r="D28" s="43" t="s">
        <v>66</v>
      </c>
      <c r="E28" s="43" t="s">
        <v>61</v>
      </c>
      <c r="F28" s="43" t="s">
        <v>67</v>
      </c>
      <c r="G28" s="44" t="s">
        <v>68</v>
      </c>
      <c r="H28" s="22" t="s">
        <v>69</v>
      </c>
      <c r="I28" s="22" t="s">
        <v>70</v>
      </c>
      <c r="J28" s="22" t="s">
        <v>16</v>
      </c>
      <c r="K28" s="44" t="s">
        <v>71</v>
      </c>
      <c r="L28" s="22" t="s">
        <v>17</v>
      </c>
      <c r="M28" s="48"/>
      <c r="N28" s="2"/>
      <c r="O28" s="2"/>
      <c r="P28" s="2"/>
      <c r="Q28" s="2"/>
    </row>
    <row r="29" ht="40" customHeight="1">
      <c r="A29" s="9"/>
      <c r="B29" s="49" t="s">
        <v>72</v>
      </c>
      <c r="C29" s="1"/>
      <c r="D29" s="1"/>
      <c r="E29" s="1"/>
      <c r="F29" s="1"/>
      <c r="G29" s="1"/>
      <c r="H29" s="50"/>
      <c r="I29" s="1"/>
      <c r="J29" s="50"/>
      <c r="K29" s="1"/>
      <c r="L29" s="1"/>
      <c r="M29" s="12"/>
      <c r="N29" s="2"/>
      <c r="O29" s="2"/>
      <c r="P29" s="2"/>
      <c r="Q29" s="2"/>
    </row>
    <row r="30">
      <c r="A30" s="9"/>
      <c r="B30" s="51">
        <v>1</v>
      </c>
      <c r="C30" s="52" t="s">
        <v>136</v>
      </c>
      <c r="D30" s="52" t="s">
        <v>85</v>
      </c>
      <c r="E30" s="52" t="s">
        <v>137</v>
      </c>
      <c r="F30" s="52" t="s">
        <v>3</v>
      </c>
      <c r="G30" s="53" t="s">
        <v>138</v>
      </c>
      <c r="H30" s="54">
        <v>486.774</v>
      </c>
      <c r="I30" s="25">
        <f>ROUND(0,2)</f>
        <v>0</v>
      </c>
      <c r="J30" s="55">
        <f>ROUND(I30*H30,2)</f>
        <v>0</v>
      </c>
      <c r="K30" s="56">
        <v>0.20999999999999999</v>
      </c>
      <c r="L30" s="57">
        <f>IF(ISNUMBER(K30),ROUND(J30*(K30+1),2),0)</f>
        <v>0</v>
      </c>
      <c r="M30" s="12"/>
      <c r="N30" s="2"/>
      <c r="O30" s="2"/>
      <c r="P30" s="2"/>
      <c r="Q30" s="42">
        <f>IF(ISNUMBER(K30),IF(H30&gt;0,IF(I30&gt;0,J30,0),0),0)</f>
        <v>0</v>
      </c>
      <c r="R30" s="27">
        <f>IF(ISNUMBER(K30)=FALSE,J30,0)</f>
        <v>0</v>
      </c>
    </row>
    <row r="31">
      <c r="A31" s="9"/>
      <c r="B31" s="58" t="s">
        <v>76</v>
      </c>
      <c r="C31" s="1"/>
      <c r="D31" s="1"/>
      <c r="E31" s="59" t="s">
        <v>270</v>
      </c>
      <c r="F31" s="1"/>
      <c r="G31" s="1"/>
      <c r="H31" s="50"/>
      <c r="I31" s="1"/>
      <c r="J31" s="50"/>
      <c r="K31" s="1"/>
      <c r="L31" s="1"/>
      <c r="M31" s="12"/>
      <c r="N31" s="2"/>
      <c r="O31" s="2"/>
      <c r="P31" s="2"/>
      <c r="Q31" s="2"/>
    </row>
    <row r="32">
      <c r="A32" s="9"/>
      <c r="B32" s="58" t="s">
        <v>78</v>
      </c>
      <c r="C32" s="1"/>
      <c r="D32" s="1"/>
      <c r="E32" s="59" t="s">
        <v>919</v>
      </c>
      <c r="F32" s="1"/>
      <c r="G32" s="1"/>
      <c r="H32" s="50"/>
      <c r="I32" s="1"/>
      <c r="J32" s="50"/>
      <c r="K32" s="1"/>
      <c r="L32" s="1"/>
      <c r="M32" s="12"/>
      <c r="N32" s="2"/>
      <c r="O32" s="2"/>
      <c r="P32" s="2"/>
      <c r="Q32" s="2"/>
    </row>
    <row r="33">
      <c r="A33" s="9"/>
      <c r="B33" s="58" t="s">
        <v>80</v>
      </c>
      <c r="C33" s="1"/>
      <c r="D33" s="1"/>
      <c r="E33" s="59" t="s">
        <v>141</v>
      </c>
      <c r="F33" s="1"/>
      <c r="G33" s="1"/>
      <c r="H33" s="50"/>
      <c r="I33" s="1"/>
      <c r="J33" s="50"/>
      <c r="K33" s="1"/>
      <c r="L33" s="1"/>
      <c r="M33" s="12"/>
      <c r="N33" s="2"/>
      <c r="O33" s="2"/>
      <c r="P33" s="2"/>
      <c r="Q33" s="2"/>
    </row>
    <row r="34" thickBot="1">
      <c r="A34" s="9"/>
      <c r="B34" s="60" t="s">
        <v>82</v>
      </c>
      <c r="C34" s="31"/>
      <c r="D34" s="31"/>
      <c r="E34" s="61" t="s">
        <v>83</v>
      </c>
      <c r="F34" s="31"/>
      <c r="G34" s="31"/>
      <c r="H34" s="62"/>
      <c r="I34" s="31"/>
      <c r="J34" s="62"/>
      <c r="K34" s="31"/>
      <c r="L34" s="31"/>
      <c r="M34" s="12"/>
      <c r="N34" s="2"/>
      <c r="O34" s="2"/>
      <c r="P34" s="2"/>
      <c r="Q34" s="2"/>
    </row>
    <row r="35" thickTop="1">
      <c r="A35" s="9"/>
      <c r="B35" s="51">
        <v>2</v>
      </c>
      <c r="C35" s="52" t="s">
        <v>920</v>
      </c>
      <c r="D35" s="52" t="s">
        <v>3</v>
      </c>
      <c r="E35" s="52" t="s">
        <v>921</v>
      </c>
      <c r="F35" s="52" t="s">
        <v>3</v>
      </c>
      <c r="G35" s="53" t="s">
        <v>75</v>
      </c>
      <c r="H35" s="63">
        <v>1</v>
      </c>
      <c r="I35" s="36">
        <f>ROUND(0,2)</f>
        <v>0</v>
      </c>
      <c r="J35" s="64">
        <f>ROUND(I35*H35,2)</f>
        <v>0</v>
      </c>
      <c r="K35" s="65">
        <v>0.20999999999999999</v>
      </c>
      <c r="L35" s="66">
        <f>IF(ISNUMBER(K35),ROUND(J35*(K35+1),2),0)</f>
        <v>0</v>
      </c>
      <c r="M35" s="12"/>
      <c r="N35" s="2"/>
      <c r="O35" s="2"/>
      <c r="P35" s="2"/>
      <c r="Q35" s="42">
        <f>IF(ISNUMBER(K35),IF(H35&gt;0,IF(I35&gt;0,J35,0),0),0)</f>
        <v>0</v>
      </c>
      <c r="R35" s="27">
        <f>IF(ISNUMBER(K35)=FALSE,J35,0)</f>
        <v>0</v>
      </c>
    </row>
    <row r="36">
      <c r="A36" s="9"/>
      <c r="B36" s="58" t="s">
        <v>76</v>
      </c>
      <c r="C36" s="1"/>
      <c r="D36" s="1"/>
      <c r="E36" s="59" t="s">
        <v>3</v>
      </c>
      <c r="F36" s="1"/>
      <c r="G36" s="1"/>
      <c r="H36" s="50"/>
      <c r="I36" s="1"/>
      <c r="J36" s="50"/>
      <c r="K36" s="1"/>
      <c r="L36" s="1"/>
      <c r="M36" s="12"/>
      <c r="N36" s="2"/>
      <c r="O36" s="2"/>
      <c r="P36" s="2"/>
      <c r="Q36" s="2"/>
    </row>
    <row r="37">
      <c r="A37" s="9"/>
      <c r="B37" s="58" t="s">
        <v>78</v>
      </c>
      <c r="C37" s="1"/>
      <c r="D37" s="1"/>
      <c r="E37" s="59" t="s">
        <v>79</v>
      </c>
      <c r="F37" s="1"/>
      <c r="G37" s="1"/>
      <c r="H37" s="50"/>
      <c r="I37" s="1"/>
      <c r="J37" s="50"/>
      <c r="K37" s="1"/>
      <c r="L37" s="1"/>
      <c r="M37" s="12"/>
      <c r="N37" s="2"/>
      <c r="O37" s="2"/>
      <c r="P37" s="2"/>
      <c r="Q37" s="2"/>
    </row>
    <row r="38">
      <c r="A38" s="9"/>
      <c r="B38" s="58" t="s">
        <v>80</v>
      </c>
      <c r="C38" s="1"/>
      <c r="D38" s="1"/>
      <c r="E38" s="59" t="s">
        <v>97</v>
      </c>
      <c r="F38" s="1"/>
      <c r="G38" s="1"/>
      <c r="H38" s="50"/>
      <c r="I38" s="1"/>
      <c r="J38" s="50"/>
      <c r="K38" s="1"/>
      <c r="L38" s="1"/>
      <c r="M38" s="12"/>
      <c r="N38" s="2"/>
      <c r="O38" s="2"/>
      <c r="P38" s="2"/>
      <c r="Q38" s="2"/>
    </row>
    <row r="39" thickBot="1">
      <c r="A39" s="9"/>
      <c r="B39" s="60" t="s">
        <v>82</v>
      </c>
      <c r="C39" s="31"/>
      <c r="D39" s="31"/>
      <c r="E39" s="61" t="s">
        <v>83</v>
      </c>
      <c r="F39" s="31"/>
      <c r="G39" s="31"/>
      <c r="H39" s="62"/>
      <c r="I39" s="31"/>
      <c r="J39" s="62"/>
      <c r="K39" s="31"/>
      <c r="L39" s="31"/>
      <c r="M39" s="12"/>
      <c r="N39" s="2"/>
      <c r="O39" s="2"/>
      <c r="P39" s="2"/>
      <c r="Q39" s="2"/>
    </row>
    <row r="40" thickTop="1" thickBot="1" ht="25" customHeight="1">
      <c r="A40" s="9"/>
      <c r="B40" s="1"/>
      <c r="C40" s="67">
        <v>0</v>
      </c>
      <c r="D40" s="1"/>
      <c r="E40" s="67" t="s">
        <v>62</v>
      </c>
      <c r="F40" s="1"/>
      <c r="G40" s="68" t="s">
        <v>120</v>
      </c>
      <c r="H40" s="69">
        <f>J30+J35</f>
        <v>0</v>
      </c>
      <c r="I40" s="68" t="s">
        <v>121</v>
      </c>
      <c r="J40" s="70">
        <f>(L40-H40)</f>
        <v>0</v>
      </c>
      <c r="K40" s="68" t="s">
        <v>122</v>
      </c>
      <c r="L40" s="71">
        <f>L30+L35</f>
        <v>0</v>
      </c>
      <c r="M40" s="12"/>
      <c r="N40" s="2"/>
      <c r="O40" s="2"/>
      <c r="P40" s="2"/>
      <c r="Q40" s="42">
        <f>0+Q30+Q35</f>
        <v>0</v>
      </c>
      <c r="R40" s="27">
        <f>0+R30+R35</f>
        <v>0</v>
      </c>
      <c r="S40" s="72">
        <f>Q40*(1+J40)+R40</f>
        <v>0</v>
      </c>
    </row>
    <row r="41" thickTop="1" thickBot="1" ht="25" customHeight="1">
      <c r="A41" s="9"/>
      <c r="B41" s="73"/>
      <c r="C41" s="73"/>
      <c r="D41" s="73"/>
      <c r="E41" s="73"/>
      <c r="F41" s="73"/>
      <c r="G41" s="74" t="s">
        <v>123</v>
      </c>
      <c r="H41" s="75">
        <f>J30+J35</f>
        <v>0</v>
      </c>
      <c r="I41" s="74" t="s">
        <v>124</v>
      </c>
      <c r="J41" s="76">
        <f>0+J40</f>
        <v>0</v>
      </c>
      <c r="K41" s="74" t="s">
        <v>125</v>
      </c>
      <c r="L41" s="77">
        <f>L30+L35</f>
        <v>0</v>
      </c>
      <c r="M41" s="12"/>
      <c r="N41" s="2"/>
      <c r="O41" s="2"/>
      <c r="P41" s="2"/>
      <c r="Q41" s="2"/>
    </row>
    <row r="42" ht="40" customHeight="1">
      <c r="A42" s="9"/>
      <c r="B42" s="78" t="s">
        <v>154</v>
      </c>
      <c r="C42" s="1"/>
      <c r="D42" s="1"/>
      <c r="E42" s="1"/>
      <c r="F42" s="1"/>
      <c r="G42" s="1"/>
      <c r="H42" s="50"/>
      <c r="I42" s="1"/>
      <c r="J42" s="50"/>
      <c r="K42" s="1"/>
      <c r="L42" s="1"/>
      <c r="M42" s="12"/>
      <c r="N42" s="2"/>
      <c r="O42" s="2"/>
      <c r="P42" s="2"/>
      <c r="Q42" s="2"/>
    </row>
    <row r="43">
      <c r="A43" s="9"/>
      <c r="B43" s="51">
        <v>3</v>
      </c>
      <c r="C43" s="52" t="s">
        <v>922</v>
      </c>
      <c r="D43" s="52" t="s">
        <v>3</v>
      </c>
      <c r="E43" s="52" t="s">
        <v>923</v>
      </c>
      <c r="F43" s="52" t="s">
        <v>3</v>
      </c>
      <c r="G43" s="53" t="s">
        <v>171</v>
      </c>
      <c r="H43" s="54">
        <v>270.43000000000001</v>
      </c>
      <c r="I43" s="25">
        <f>ROUND(0,2)</f>
        <v>0</v>
      </c>
      <c r="J43" s="55">
        <f>ROUND(I43*H43,2)</f>
        <v>0</v>
      </c>
      <c r="K43" s="56">
        <v>0.20999999999999999</v>
      </c>
      <c r="L43" s="57">
        <f>IF(ISNUMBER(K43),ROUND(J43*(K43+1),2),0)</f>
        <v>0</v>
      </c>
      <c r="M43" s="12"/>
      <c r="N43" s="2"/>
      <c r="O43" s="2"/>
      <c r="P43" s="2"/>
      <c r="Q43" s="42">
        <f>IF(ISNUMBER(K43),IF(H43&gt;0,IF(I43&gt;0,J43,0),0),0)</f>
        <v>0</v>
      </c>
      <c r="R43" s="27">
        <f>IF(ISNUMBER(K43)=FALSE,J43,0)</f>
        <v>0</v>
      </c>
    </row>
    <row r="44">
      <c r="A44" s="9"/>
      <c r="B44" s="58" t="s">
        <v>76</v>
      </c>
      <c r="C44" s="1"/>
      <c r="D44" s="1"/>
      <c r="E44" s="59" t="s">
        <v>924</v>
      </c>
      <c r="F44" s="1"/>
      <c r="G44" s="1"/>
      <c r="H44" s="50"/>
      <c r="I44" s="1"/>
      <c r="J44" s="50"/>
      <c r="K44" s="1"/>
      <c r="L44" s="1"/>
      <c r="M44" s="12"/>
      <c r="N44" s="2"/>
      <c r="O44" s="2"/>
      <c r="P44" s="2"/>
      <c r="Q44" s="2"/>
    </row>
    <row r="45">
      <c r="A45" s="9"/>
      <c r="B45" s="58" t="s">
        <v>78</v>
      </c>
      <c r="C45" s="1"/>
      <c r="D45" s="1"/>
      <c r="E45" s="59" t="s">
        <v>925</v>
      </c>
      <c r="F45" s="1"/>
      <c r="G45" s="1"/>
      <c r="H45" s="50"/>
      <c r="I45" s="1"/>
      <c r="J45" s="50"/>
      <c r="K45" s="1"/>
      <c r="L45" s="1"/>
      <c r="M45" s="12"/>
      <c r="N45" s="2"/>
      <c r="O45" s="2"/>
      <c r="P45" s="2"/>
      <c r="Q45" s="2"/>
    </row>
    <row r="46">
      <c r="A46" s="9"/>
      <c r="B46" s="58" t="s">
        <v>80</v>
      </c>
      <c r="C46" s="1"/>
      <c r="D46" s="1"/>
      <c r="E46" s="59" t="s">
        <v>926</v>
      </c>
      <c r="F46" s="1"/>
      <c r="G46" s="1"/>
      <c r="H46" s="50"/>
      <c r="I46" s="1"/>
      <c r="J46" s="50"/>
      <c r="K46" s="1"/>
      <c r="L46" s="1"/>
      <c r="M46" s="12"/>
      <c r="N46" s="2"/>
      <c r="O46" s="2"/>
      <c r="P46" s="2"/>
      <c r="Q46" s="2"/>
    </row>
    <row r="47" thickBot="1">
      <c r="A47" s="9"/>
      <c r="B47" s="60" t="s">
        <v>82</v>
      </c>
      <c r="C47" s="31"/>
      <c r="D47" s="31"/>
      <c r="E47" s="61" t="s">
        <v>83</v>
      </c>
      <c r="F47" s="31"/>
      <c r="G47" s="31"/>
      <c r="H47" s="62"/>
      <c r="I47" s="31"/>
      <c r="J47" s="62"/>
      <c r="K47" s="31"/>
      <c r="L47" s="31"/>
      <c r="M47" s="12"/>
      <c r="N47" s="2"/>
      <c r="O47" s="2"/>
      <c r="P47" s="2"/>
      <c r="Q47" s="2"/>
    </row>
    <row r="48" thickTop="1">
      <c r="A48" s="9"/>
      <c r="B48" s="51">
        <v>4</v>
      </c>
      <c r="C48" s="52" t="s">
        <v>225</v>
      </c>
      <c r="D48" s="52" t="s">
        <v>85</v>
      </c>
      <c r="E48" s="52" t="s">
        <v>226</v>
      </c>
      <c r="F48" s="52" t="s">
        <v>3</v>
      </c>
      <c r="G48" s="53" t="s">
        <v>171</v>
      </c>
      <c r="H48" s="63">
        <v>270.43000000000001</v>
      </c>
      <c r="I48" s="36">
        <f>ROUND(0,2)</f>
        <v>0</v>
      </c>
      <c r="J48" s="64">
        <f>ROUND(I48*H48,2)</f>
        <v>0</v>
      </c>
      <c r="K48" s="65">
        <v>0.20999999999999999</v>
      </c>
      <c r="L48" s="66">
        <f>IF(ISNUMBER(K48),ROUND(J48*(K48+1),2),0)</f>
        <v>0</v>
      </c>
      <c r="M48" s="12"/>
      <c r="N48" s="2"/>
      <c r="O48" s="2"/>
      <c r="P48" s="2"/>
      <c r="Q48" s="42">
        <f>IF(ISNUMBER(K48),IF(H48&gt;0,IF(I48&gt;0,J48,0),0),0)</f>
        <v>0</v>
      </c>
      <c r="R48" s="27">
        <f>IF(ISNUMBER(K48)=FALSE,J48,0)</f>
        <v>0</v>
      </c>
    </row>
    <row r="49">
      <c r="A49" s="9"/>
      <c r="B49" s="58" t="s">
        <v>76</v>
      </c>
      <c r="C49" s="1"/>
      <c r="D49" s="1"/>
      <c r="E49" s="59" t="s">
        <v>309</v>
      </c>
      <c r="F49" s="1"/>
      <c r="G49" s="1"/>
      <c r="H49" s="50"/>
      <c r="I49" s="1"/>
      <c r="J49" s="50"/>
      <c r="K49" s="1"/>
      <c r="L49" s="1"/>
      <c r="M49" s="12"/>
      <c r="N49" s="2"/>
      <c r="O49" s="2"/>
      <c r="P49" s="2"/>
      <c r="Q49" s="2"/>
    </row>
    <row r="50">
      <c r="A50" s="9"/>
      <c r="B50" s="58" t="s">
        <v>78</v>
      </c>
      <c r="C50" s="1"/>
      <c r="D50" s="1"/>
      <c r="E50" s="59" t="s">
        <v>927</v>
      </c>
      <c r="F50" s="1"/>
      <c r="G50" s="1"/>
      <c r="H50" s="50"/>
      <c r="I50" s="1"/>
      <c r="J50" s="50"/>
      <c r="K50" s="1"/>
      <c r="L50" s="1"/>
      <c r="M50" s="12"/>
      <c r="N50" s="2"/>
      <c r="O50" s="2"/>
      <c r="P50" s="2"/>
      <c r="Q50" s="2"/>
    </row>
    <row r="51">
      <c r="A51" s="9"/>
      <c r="B51" s="58" t="s">
        <v>80</v>
      </c>
      <c r="C51" s="1"/>
      <c r="D51" s="1"/>
      <c r="E51" s="59" t="s">
        <v>229</v>
      </c>
      <c r="F51" s="1"/>
      <c r="G51" s="1"/>
      <c r="H51" s="50"/>
      <c r="I51" s="1"/>
      <c r="J51" s="50"/>
      <c r="K51" s="1"/>
      <c r="L51" s="1"/>
      <c r="M51" s="12"/>
      <c r="N51" s="2"/>
      <c r="O51" s="2"/>
      <c r="P51" s="2"/>
      <c r="Q51" s="2"/>
    </row>
    <row r="52" thickBot="1">
      <c r="A52" s="9"/>
      <c r="B52" s="60" t="s">
        <v>82</v>
      </c>
      <c r="C52" s="31"/>
      <c r="D52" s="31"/>
      <c r="E52" s="61" t="s">
        <v>83</v>
      </c>
      <c r="F52" s="31"/>
      <c r="G52" s="31"/>
      <c r="H52" s="62"/>
      <c r="I52" s="31"/>
      <c r="J52" s="62"/>
      <c r="K52" s="31"/>
      <c r="L52" s="31"/>
      <c r="M52" s="12"/>
      <c r="N52" s="2"/>
      <c r="O52" s="2"/>
      <c r="P52" s="2"/>
      <c r="Q52" s="2"/>
    </row>
    <row r="53" thickTop="1">
      <c r="A53" s="9"/>
      <c r="B53" s="51">
        <v>5</v>
      </c>
      <c r="C53" s="52" t="s">
        <v>767</v>
      </c>
      <c r="D53" s="52" t="s">
        <v>3</v>
      </c>
      <c r="E53" s="52" t="s">
        <v>768</v>
      </c>
      <c r="F53" s="52" t="s">
        <v>3</v>
      </c>
      <c r="G53" s="53" t="s">
        <v>171</v>
      </c>
      <c r="H53" s="63">
        <v>188.369</v>
      </c>
      <c r="I53" s="36">
        <f>ROUND(0,2)</f>
        <v>0</v>
      </c>
      <c r="J53" s="64">
        <f>ROUND(I53*H53,2)</f>
        <v>0</v>
      </c>
      <c r="K53" s="65">
        <v>0.20999999999999999</v>
      </c>
      <c r="L53" s="66">
        <f>IF(ISNUMBER(K53),ROUND(J53*(K53+1),2),0)</f>
        <v>0</v>
      </c>
      <c r="M53" s="12"/>
      <c r="N53" s="2"/>
      <c r="O53" s="2"/>
      <c r="P53" s="2"/>
      <c r="Q53" s="42">
        <f>IF(ISNUMBER(K53),IF(H53&gt;0,IF(I53&gt;0,J53,0),0),0)</f>
        <v>0</v>
      </c>
      <c r="R53" s="27">
        <f>IF(ISNUMBER(K53)=FALSE,J53,0)</f>
        <v>0</v>
      </c>
    </row>
    <row r="54">
      <c r="A54" s="9"/>
      <c r="B54" s="58" t="s">
        <v>76</v>
      </c>
      <c r="C54" s="1"/>
      <c r="D54" s="1"/>
      <c r="E54" s="59" t="s">
        <v>928</v>
      </c>
      <c r="F54" s="1"/>
      <c r="G54" s="1"/>
      <c r="H54" s="50"/>
      <c r="I54" s="1"/>
      <c r="J54" s="50"/>
      <c r="K54" s="1"/>
      <c r="L54" s="1"/>
      <c r="M54" s="12"/>
      <c r="N54" s="2"/>
      <c r="O54" s="2"/>
      <c r="P54" s="2"/>
      <c r="Q54" s="2"/>
    </row>
    <row r="55">
      <c r="A55" s="9"/>
      <c r="B55" s="58" t="s">
        <v>78</v>
      </c>
      <c r="C55" s="1"/>
      <c r="D55" s="1"/>
      <c r="E55" s="59" t="s">
        <v>929</v>
      </c>
      <c r="F55" s="1"/>
      <c r="G55" s="1"/>
      <c r="H55" s="50"/>
      <c r="I55" s="1"/>
      <c r="J55" s="50"/>
      <c r="K55" s="1"/>
      <c r="L55" s="1"/>
      <c r="M55" s="12"/>
      <c r="N55" s="2"/>
      <c r="O55" s="2"/>
      <c r="P55" s="2"/>
      <c r="Q55" s="2"/>
    </row>
    <row r="56">
      <c r="A56" s="9"/>
      <c r="B56" s="58" t="s">
        <v>80</v>
      </c>
      <c r="C56" s="1"/>
      <c r="D56" s="1"/>
      <c r="E56" s="59" t="s">
        <v>771</v>
      </c>
      <c r="F56" s="1"/>
      <c r="G56" s="1"/>
      <c r="H56" s="50"/>
      <c r="I56" s="1"/>
      <c r="J56" s="50"/>
      <c r="K56" s="1"/>
      <c r="L56" s="1"/>
      <c r="M56" s="12"/>
      <c r="N56" s="2"/>
      <c r="O56" s="2"/>
      <c r="P56" s="2"/>
      <c r="Q56" s="2"/>
    </row>
    <row r="57" thickBot="1">
      <c r="A57" s="9"/>
      <c r="B57" s="60" t="s">
        <v>82</v>
      </c>
      <c r="C57" s="31"/>
      <c r="D57" s="31"/>
      <c r="E57" s="61" t="s">
        <v>83</v>
      </c>
      <c r="F57" s="31"/>
      <c r="G57" s="31"/>
      <c r="H57" s="62"/>
      <c r="I57" s="31"/>
      <c r="J57" s="62"/>
      <c r="K57" s="31"/>
      <c r="L57" s="31"/>
      <c r="M57" s="12"/>
      <c r="N57" s="2"/>
      <c r="O57" s="2"/>
      <c r="P57" s="2"/>
      <c r="Q57" s="2"/>
    </row>
    <row r="58" thickTop="1">
      <c r="A58" s="9"/>
      <c r="B58" s="51">
        <v>6</v>
      </c>
      <c r="C58" s="52" t="s">
        <v>241</v>
      </c>
      <c r="D58" s="52" t="s">
        <v>147</v>
      </c>
      <c r="E58" s="52" t="s">
        <v>242</v>
      </c>
      <c r="F58" s="52" t="s">
        <v>3</v>
      </c>
      <c r="G58" s="53" t="s">
        <v>171</v>
      </c>
      <c r="H58" s="63">
        <v>65.313999999999993</v>
      </c>
      <c r="I58" s="36">
        <f>ROUND(0,2)</f>
        <v>0</v>
      </c>
      <c r="J58" s="64">
        <f>ROUND(I58*H58,2)</f>
        <v>0</v>
      </c>
      <c r="K58" s="65">
        <v>0.20999999999999999</v>
      </c>
      <c r="L58" s="66">
        <f>IF(ISNUMBER(K58),ROUND(J58*(K58+1),2),0)</f>
        <v>0</v>
      </c>
      <c r="M58" s="12"/>
      <c r="N58" s="2"/>
      <c r="O58" s="2"/>
      <c r="P58" s="2"/>
      <c r="Q58" s="42">
        <f>IF(ISNUMBER(K58),IF(H58&gt;0,IF(I58&gt;0,J58,0),0),0)</f>
        <v>0</v>
      </c>
      <c r="R58" s="27">
        <f>IF(ISNUMBER(K58)=FALSE,J58,0)</f>
        <v>0</v>
      </c>
    </row>
    <row r="59">
      <c r="A59" s="9"/>
      <c r="B59" s="58" t="s">
        <v>76</v>
      </c>
      <c r="C59" s="1"/>
      <c r="D59" s="1"/>
      <c r="E59" s="59" t="s">
        <v>930</v>
      </c>
      <c r="F59" s="1"/>
      <c r="G59" s="1"/>
      <c r="H59" s="50"/>
      <c r="I59" s="1"/>
      <c r="J59" s="50"/>
      <c r="K59" s="1"/>
      <c r="L59" s="1"/>
      <c r="M59" s="12"/>
      <c r="N59" s="2"/>
      <c r="O59" s="2"/>
      <c r="P59" s="2"/>
      <c r="Q59" s="2"/>
    </row>
    <row r="60">
      <c r="A60" s="9"/>
      <c r="B60" s="58" t="s">
        <v>78</v>
      </c>
      <c r="C60" s="1"/>
      <c r="D60" s="1"/>
      <c r="E60" s="59" t="s">
        <v>931</v>
      </c>
      <c r="F60" s="1"/>
      <c r="G60" s="1"/>
      <c r="H60" s="50"/>
      <c r="I60" s="1"/>
      <c r="J60" s="50"/>
      <c r="K60" s="1"/>
      <c r="L60" s="1"/>
      <c r="M60" s="12"/>
      <c r="N60" s="2"/>
      <c r="O60" s="2"/>
      <c r="P60" s="2"/>
      <c r="Q60" s="2"/>
    </row>
    <row r="61">
      <c r="A61" s="9"/>
      <c r="B61" s="58" t="s">
        <v>80</v>
      </c>
      <c r="C61" s="1"/>
      <c r="D61" s="1"/>
      <c r="E61" s="59" t="s">
        <v>245</v>
      </c>
      <c r="F61" s="1"/>
      <c r="G61" s="1"/>
      <c r="H61" s="50"/>
      <c r="I61" s="1"/>
      <c r="J61" s="50"/>
      <c r="K61" s="1"/>
      <c r="L61" s="1"/>
      <c r="M61" s="12"/>
      <c r="N61" s="2"/>
      <c r="O61" s="2"/>
      <c r="P61" s="2"/>
      <c r="Q61" s="2"/>
    </row>
    <row r="62" thickBot="1">
      <c r="A62" s="9"/>
      <c r="B62" s="60" t="s">
        <v>82</v>
      </c>
      <c r="C62" s="31"/>
      <c r="D62" s="31"/>
      <c r="E62" s="61" t="s">
        <v>83</v>
      </c>
      <c r="F62" s="31"/>
      <c r="G62" s="31"/>
      <c r="H62" s="62"/>
      <c r="I62" s="31"/>
      <c r="J62" s="62"/>
      <c r="K62" s="31"/>
      <c r="L62" s="31"/>
      <c r="M62" s="12"/>
      <c r="N62" s="2"/>
      <c r="O62" s="2"/>
      <c r="P62" s="2"/>
      <c r="Q62" s="2"/>
    </row>
    <row r="63" thickTop="1" thickBot="1" ht="25" customHeight="1">
      <c r="A63" s="9"/>
      <c r="B63" s="1"/>
      <c r="C63" s="67">
        <v>1</v>
      </c>
      <c r="D63" s="1"/>
      <c r="E63" s="67" t="s">
        <v>134</v>
      </c>
      <c r="F63" s="1"/>
      <c r="G63" s="68" t="s">
        <v>120</v>
      </c>
      <c r="H63" s="69">
        <f>J43+J48+J53+J58</f>
        <v>0</v>
      </c>
      <c r="I63" s="68" t="s">
        <v>121</v>
      </c>
      <c r="J63" s="70">
        <f>(L63-H63)</f>
        <v>0</v>
      </c>
      <c r="K63" s="68" t="s">
        <v>122</v>
      </c>
      <c r="L63" s="71">
        <f>L43+L48+L53+L58</f>
        <v>0</v>
      </c>
      <c r="M63" s="12"/>
      <c r="N63" s="2"/>
      <c r="O63" s="2"/>
      <c r="P63" s="2"/>
      <c r="Q63" s="42">
        <f>0+Q43+Q48+Q53+Q58</f>
        <v>0</v>
      </c>
      <c r="R63" s="27">
        <f>0+R43+R48+R53+R58</f>
        <v>0</v>
      </c>
      <c r="S63" s="72">
        <f>Q63*(1+J63)+R63</f>
        <v>0</v>
      </c>
    </row>
    <row r="64" thickTop="1" thickBot="1" ht="25" customHeight="1">
      <c r="A64" s="9"/>
      <c r="B64" s="73"/>
      <c r="C64" s="73"/>
      <c r="D64" s="73"/>
      <c r="E64" s="73"/>
      <c r="F64" s="73"/>
      <c r="G64" s="74" t="s">
        <v>123</v>
      </c>
      <c r="H64" s="75">
        <f>J43+J48+J53+J58</f>
        <v>0</v>
      </c>
      <c r="I64" s="74" t="s">
        <v>124</v>
      </c>
      <c r="J64" s="76">
        <f>0+J63</f>
        <v>0</v>
      </c>
      <c r="K64" s="74" t="s">
        <v>125</v>
      </c>
      <c r="L64" s="77">
        <f>L43+L48+L53+L58</f>
        <v>0</v>
      </c>
      <c r="M64" s="12"/>
      <c r="N64" s="2"/>
      <c r="O64" s="2"/>
      <c r="P64" s="2"/>
      <c r="Q64" s="2"/>
    </row>
    <row r="65" ht="40" customHeight="1">
      <c r="A65" s="9"/>
      <c r="B65" s="78" t="s">
        <v>370</v>
      </c>
      <c r="C65" s="1"/>
      <c r="D65" s="1"/>
      <c r="E65" s="1"/>
      <c r="F65" s="1"/>
      <c r="G65" s="1"/>
      <c r="H65" s="50"/>
      <c r="I65" s="1"/>
      <c r="J65" s="50"/>
      <c r="K65" s="1"/>
      <c r="L65" s="1"/>
      <c r="M65" s="12"/>
      <c r="N65" s="2"/>
      <c r="O65" s="2"/>
      <c r="P65" s="2"/>
      <c r="Q65" s="2"/>
    </row>
    <row r="66">
      <c r="A66" s="9"/>
      <c r="B66" s="51">
        <v>7</v>
      </c>
      <c r="C66" s="52" t="s">
        <v>371</v>
      </c>
      <c r="D66" s="52" t="s">
        <v>3</v>
      </c>
      <c r="E66" s="52" t="s">
        <v>372</v>
      </c>
      <c r="F66" s="52" t="s">
        <v>3</v>
      </c>
      <c r="G66" s="53" t="s">
        <v>171</v>
      </c>
      <c r="H66" s="54">
        <v>16.747</v>
      </c>
      <c r="I66" s="25">
        <f>ROUND(0,2)</f>
        <v>0</v>
      </c>
      <c r="J66" s="55">
        <f>ROUND(I66*H66,2)</f>
        <v>0</v>
      </c>
      <c r="K66" s="56">
        <v>0.20999999999999999</v>
      </c>
      <c r="L66" s="57">
        <f>IF(ISNUMBER(K66),ROUND(J66*(K66+1),2),0)</f>
        <v>0</v>
      </c>
      <c r="M66" s="12"/>
      <c r="N66" s="2"/>
      <c r="O66" s="2"/>
      <c r="P66" s="2"/>
      <c r="Q66" s="42">
        <f>IF(ISNUMBER(K66),IF(H66&gt;0,IF(I66&gt;0,J66,0),0),0)</f>
        <v>0</v>
      </c>
      <c r="R66" s="27">
        <f>IF(ISNUMBER(K66)=FALSE,J66,0)</f>
        <v>0</v>
      </c>
    </row>
    <row r="67">
      <c r="A67" s="9"/>
      <c r="B67" s="58" t="s">
        <v>76</v>
      </c>
      <c r="C67" s="1"/>
      <c r="D67" s="1"/>
      <c r="E67" s="59" t="s">
        <v>932</v>
      </c>
      <c r="F67" s="1"/>
      <c r="G67" s="1"/>
      <c r="H67" s="50"/>
      <c r="I67" s="1"/>
      <c r="J67" s="50"/>
      <c r="K67" s="1"/>
      <c r="L67" s="1"/>
      <c r="M67" s="12"/>
      <c r="N67" s="2"/>
      <c r="O67" s="2"/>
      <c r="P67" s="2"/>
      <c r="Q67" s="2"/>
    </row>
    <row r="68">
      <c r="A68" s="9"/>
      <c r="B68" s="58" t="s">
        <v>78</v>
      </c>
      <c r="C68" s="1"/>
      <c r="D68" s="1"/>
      <c r="E68" s="59" t="s">
        <v>933</v>
      </c>
      <c r="F68" s="1"/>
      <c r="G68" s="1"/>
      <c r="H68" s="50"/>
      <c r="I68" s="1"/>
      <c r="J68" s="50"/>
      <c r="K68" s="1"/>
      <c r="L68" s="1"/>
      <c r="M68" s="12"/>
      <c r="N68" s="2"/>
      <c r="O68" s="2"/>
      <c r="P68" s="2"/>
      <c r="Q68" s="2"/>
    </row>
    <row r="69">
      <c r="A69" s="9"/>
      <c r="B69" s="58" t="s">
        <v>80</v>
      </c>
      <c r="C69" s="1"/>
      <c r="D69" s="1"/>
      <c r="E69" s="59" t="s">
        <v>360</v>
      </c>
      <c r="F69" s="1"/>
      <c r="G69" s="1"/>
      <c r="H69" s="50"/>
      <c r="I69" s="1"/>
      <c r="J69" s="50"/>
      <c r="K69" s="1"/>
      <c r="L69" s="1"/>
      <c r="M69" s="12"/>
      <c r="N69" s="2"/>
      <c r="O69" s="2"/>
      <c r="P69" s="2"/>
      <c r="Q69" s="2"/>
    </row>
    <row r="70" thickBot="1">
      <c r="A70" s="9"/>
      <c r="B70" s="60" t="s">
        <v>82</v>
      </c>
      <c r="C70" s="31"/>
      <c r="D70" s="31"/>
      <c r="E70" s="61" t="s">
        <v>83</v>
      </c>
      <c r="F70" s="31"/>
      <c r="G70" s="31"/>
      <c r="H70" s="62"/>
      <c r="I70" s="31"/>
      <c r="J70" s="62"/>
      <c r="K70" s="31"/>
      <c r="L70" s="31"/>
      <c r="M70" s="12"/>
      <c r="N70" s="2"/>
      <c r="O70" s="2"/>
      <c r="P70" s="2"/>
      <c r="Q70" s="2"/>
    </row>
    <row r="71" thickTop="1" thickBot="1" ht="25" customHeight="1">
      <c r="A71" s="9"/>
      <c r="B71" s="1"/>
      <c r="C71" s="67">
        <v>4</v>
      </c>
      <c r="D71" s="1"/>
      <c r="E71" s="67" t="s">
        <v>267</v>
      </c>
      <c r="F71" s="1"/>
      <c r="G71" s="68" t="s">
        <v>120</v>
      </c>
      <c r="H71" s="69">
        <f>0+J66</f>
        <v>0</v>
      </c>
      <c r="I71" s="68" t="s">
        <v>121</v>
      </c>
      <c r="J71" s="70">
        <f>(L71-H71)</f>
        <v>0</v>
      </c>
      <c r="K71" s="68" t="s">
        <v>122</v>
      </c>
      <c r="L71" s="71">
        <f>0+L66</f>
        <v>0</v>
      </c>
      <c r="M71" s="12"/>
      <c r="N71" s="2"/>
      <c r="O71" s="2"/>
      <c r="P71" s="2"/>
      <c r="Q71" s="42">
        <f>0+Q66</f>
        <v>0</v>
      </c>
      <c r="R71" s="27">
        <f>0+R66</f>
        <v>0</v>
      </c>
      <c r="S71" s="72">
        <f>Q71*(1+J71)+R71</f>
        <v>0</v>
      </c>
    </row>
    <row r="72" thickTop="1" thickBot="1" ht="25" customHeight="1">
      <c r="A72" s="9"/>
      <c r="B72" s="73"/>
      <c r="C72" s="73"/>
      <c r="D72" s="73"/>
      <c r="E72" s="73"/>
      <c r="F72" s="73"/>
      <c r="G72" s="74" t="s">
        <v>123</v>
      </c>
      <c r="H72" s="75">
        <f>0+J66</f>
        <v>0</v>
      </c>
      <c r="I72" s="74" t="s">
        <v>124</v>
      </c>
      <c r="J72" s="76">
        <f>0+J71</f>
        <v>0</v>
      </c>
      <c r="K72" s="74" t="s">
        <v>125</v>
      </c>
      <c r="L72" s="77">
        <f>0+L66</f>
        <v>0</v>
      </c>
      <c r="M72" s="12"/>
      <c r="N72" s="2"/>
      <c r="O72" s="2"/>
      <c r="P72" s="2"/>
      <c r="Q72" s="2"/>
    </row>
    <row r="73" ht="40" customHeight="1">
      <c r="A73" s="9"/>
      <c r="B73" s="78" t="s">
        <v>420</v>
      </c>
      <c r="C73" s="1"/>
      <c r="D73" s="1"/>
      <c r="E73" s="1"/>
      <c r="F73" s="1"/>
      <c r="G73" s="1"/>
      <c r="H73" s="50"/>
      <c r="I73" s="1"/>
      <c r="J73" s="50"/>
      <c r="K73" s="1"/>
      <c r="L73" s="1"/>
      <c r="M73" s="12"/>
      <c r="N73" s="2"/>
      <c r="O73" s="2"/>
      <c r="P73" s="2"/>
      <c r="Q73" s="2"/>
    </row>
    <row r="74">
      <c r="A74" s="9"/>
      <c r="B74" s="51">
        <v>8</v>
      </c>
      <c r="C74" s="52" t="s">
        <v>934</v>
      </c>
      <c r="D74" s="52" t="s">
        <v>3</v>
      </c>
      <c r="E74" s="52" t="s">
        <v>935</v>
      </c>
      <c r="F74" s="52" t="s">
        <v>3</v>
      </c>
      <c r="G74" s="53" t="s">
        <v>185</v>
      </c>
      <c r="H74" s="54">
        <v>186.08000000000001</v>
      </c>
      <c r="I74" s="25">
        <f>ROUND(0,2)</f>
        <v>0</v>
      </c>
      <c r="J74" s="55">
        <f>ROUND(I74*H74,2)</f>
        <v>0</v>
      </c>
      <c r="K74" s="56">
        <v>0.20999999999999999</v>
      </c>
      <c r="L74" s="57">
        <f>IF(ISNUMBER(K74),ROUND(J74*(K74+1),2),0)</f>
        <v>0</v>
      </c>
      <c r="M74" s="12"/>
      <c r="N74" s="2"/>
      <c r="O74" s="2"/>
      <c r="P74" s="2"/>
      <c r="Q74" s="42">
        <f>IF(ISNUMBER(K74),IF(H74&gt;0,IF(I74&gt;0,J74,0),0),0)</f>
        <v>0</v>
      </c>
      <c r="R74" s="27">
        <f>IF(ISNUMBER(K74)=FALSE,J74,0)</f>
        <v>0</v>
      </c>
    </row>
    <row r="75">
      <c r="A75" s="9"/>
      <c r="B75" s="58" t="s">
        <v>76</v>
      </c>
      <c r="C75" s="1"/>
      <c r="D75" s="1"/>
      <c r="E75" s="59" t="s">
        <v>936</v>
      </c>
      <c r="F75" s="1"/>
      <c r="G75" s="1"/>
      <c r="H75" s="50"/>
      <c r="I75" s="1"/>
      <c r="J75" s="50"/>
      <c r="K75" s="1"/>
      <c r="L75" s="1"/>
      <c r="M75" s="12"/>
      <c r="N75" s="2"/>
      <c r="O75" s="2"/>
      <c r="P75" s="2"/>
      <c r="Q75" s="2"/>
    </row>
    <row r="76">
      <c r="A76" s="9"/>
      <c r="B76" s="58" t="s">
        <v>78</v>
      </c>
      <c r="C76" s="1"/>
      <c r="D76" s="1"/>
      <c r="E76" s="59" t="s">
        <v>937</v>
      </c>
      <c r="F76" s="1"/>
      <c r="G76" s="1"/>
      <c r="H76" s="50"/>
      <c r="I76" s="1"/>
      <c r="J76" s="50"/>
      <c r="K76" s="1"/>
      <c r="L76" s="1"/>
      <c r="M76" s="12"/>
      <c r="N76" s="2"/>
      <c r="O76" s="2"/>
      <c r="P76" s="2"/>
      <c r="Q76" s="2"/>
    </row>
    <row r="77">
      <c r="A77" s="9"/>
      <c r="B77" s="58" t="s">
        <v>80</v>
      </c>
      <c r="C77" s="1"/>
      <c r="D77" s="1"/>
      <c r="E77" s="59" t="s">
        <v>938</v>
      </c>
      <c r="F77" s="1"/>
      <c r="G77" s="1"/>
      <c r="H77" s="50"/>
      <c r="I77" s="1"/>
      <c r="J77" s="50"/>
      <c r="K77" s="1"/>
      <c r="L77" s="1"/>
      <c r="M77" s="12"/>
      <c r="N77" s="2"/>
      <c r="O77" s="2"/>
      <c r="P77" s="2"/>
      <c r="Q77" s="2"/>
    </row>
    <row r="78" thickBot="1">
      <c r="A78" s="9"/>
      <c r="B78" s="60" t="s">
        <v>82</v>
      </c>
      <c r="C78" s="31"/>
      <c r="D78" s="31"/>
      <c r="E78" s="61" t="s">
        <v>83</v>
      </c>
      <c r="F78" s="31"/>
      <c r="G78" s="31"/>
      <c r="H78" s="62"/>
      <c r="I78" s="31"/>
      <c r="J78" s="62"/>
      <c r="K78" s="31"/>
      <c r="L78" s="31"/>
      <c r="M78" s="12"/>
      <c r="N78" s="2"/>
      <c r="O78" s="2"/>
      <c r="P78" s="2"/>
      <c r="Q78" s="2"/>
    </row>
    <row r="79" thickTop="1">
      <c r="A79" s="9"/>
      <c r="B79" s="51">
        <v>9</v>
      </c>
      <c r="C79" s="52" t="s">
        <v>939</v>
      </c>
      <c r="D79" s="52" t="s">
        <v>3</v>
      </c>
      <c r="E79" s="52" t="s">
        <v>940</v>
      </c>
      <c r="F79" s="52" t="s">
        <v>3</v>
      </c>
      <c r="G79" s="53" t="s">
        <v>117</v>
      </c>
      <c r="H79" s="63">
        <v>1</v>
      </c>
      <c r="I79" s="36">
        <f>ROUND(0,2)</f>
        <v>0</v>
      </c>
      <c r="J79" s="64">
        <f>ROUND(I79*H79,2)</f>
        <v>0</v>
      </c>
      <c r="K79" s="65">
        <v>0.20999999999999999</v>
      </c>
      <c r="L79" s="66">
        <f>IF(ISNUMBER(K79),ROUND(J79*(K79+1),2),0)</f>
        <v>0</v>
      </c>
      <c r="M79" s="12"/>
      <c r="N79" s="2"/>
      <c r="O79" s="2"/>
      <c r="P79" s="2"/>
      <c r="Q79" s="42">
        <f>IF(ISNUMBER(K79),IF(H79&gt;0,IF(I79&gt;0,J79,0),0),0)</f>
        <v>0</v>
      </c>
      <c r="R79" s="27">
        <f>IF(ISNUMBER(K79)=FALSE,J79,0)</f>
        <v>0</v>
      </c>
    </row>
    <row r="80">
      <c r="A80" s="9"/>
      <c r="B80" s="58" t="s">
        <v>76</v>
      </c>
      <c r="C80" s="1"/>
      <c r="D80" s="1"/>
      <c r="E80" s="59" t="s">
        <v>941</v>
      </c>
      <c r="F80" s="1"/>
      <c r="G80" s="1"/>
      <c r="H80" s="50"/>
      <c r="I80" s="1"/>
      <c r="J80" s="50"/>
      <c r="K80" s="1"/>
      <c r="L80" s="1"/>
      <c r="M80" s="12"/>
      <c r="N80" s="2"/>
      <c r="O80" s="2"/>
      <c r="P80" s="2"/>
      <c r="Q80" s="2"/>
    </row>
    <row r="81">
      <c r="A81" s="9"/>
      <c r="B81" s="58" t="s">
        <v>78</v>
      </c>
      <c r="C81" s="1"/>
      <c r="D81" s="1"/>
      <c r="E81" s="59" t="s">
        <v>545</v>
      </c>
      <c r="F81" s="1"/>
      <c r="G81" s="1"/>
      <c r="H81" s="50"/>
      <c r="I81" s="1"/>
      <c r="J81" s="50"/>
      <c r="K81" s="1"/>
      <c r="L81" s="1"/>
      <c r="M81" s="12"/>
      <c r="N81" s="2"/>
      <c r="O81" s="2"/>
      <c r="P81" s="2"/>
      <c r="Q81" s="2"/>
    </row>
    <row r="82">
      <c r="A82" s="9"/>
      <c r="B82" s="58" t="s">
        <v>80</v>
      </c>
      <c r="C82" s="1"/>
      <c r="D82" s="1"/>
      <c r="E82" s="59" t="s">
        <v>942</v>
      </c>
      <c r="F82" s="1"/>
      <c r="G82" s="1"/>
      <c r="H82" s="50"/>
      <c r="I82" s="1"/>
      <c r="J82" s="50"/>
      <c r="K82" s="1"/>
      <c r="L82" s="1"/>
      <c r="M82" s="12"/>
      <c r="N82" s="2"/>
      <c r="O82" s="2"/>
      <c r="P82" s="2"/>
      <c r="Q82" s="2"/>
    </row>
    <row r="83" thickBot="1">
      <c r="A83" s="9"/>
      <c r="B83" s="60" t="s">
        <v>82</v>
      </c>
      <c r="C83" s="31"/>
      <c r="D83" s="31"/>
      <c r="E83" s="61" t="s">
        <v>83</v>
      </c>
      <c r="F83" s="31"/>
      <c r="G83" s="31"/>
      <c r="H83" s="62"/>
      <c r="I83" s="31"/>
      <c r="J83" s="62"/>
      <c r="K83" s="31"/>
      <c r="L83" s="31"/>
      <c r="M83" s="12"/>
      <c r="N83" s="2"/>
      <c r="O83" s="2"/>
      <c r="P83" s="2"/>
      <c r="Q83" s="2"/>
    </row>
    <row r="84" thickTop="1">
      <c r="A84" s="9"/>
      <c r="B84" s="51">
        <v>10</v>
      </c>
      <c r="C84" s="52" t="s">
        <v>943</v>
      </c>
      <c r="D84" s="52" t="s">
        <v>3</v>
      </c>
      <c r="E84" s="52" t="s">
        <v>944</v>
      </c>
      <c r="F84" s="52" t="s">
        <v>3</v>
      </c>
      <c r="G84" s="53" t="s">
        <v>117</v>
      </c>
      <c r="H84" s="63">
        <v>1</v>
      </c>
      <c r="I84" s="36">
        <f>ROUND(0,2)</f>
        <v>0</v>
      </c>
      <c r="J84" s="64">
        <f>ROUND(I84*H84,2)</f>
        <v>0</v>
      </c>
      <c r="K84" s="65">
        <v>0.20999999999999999</v>
      </c>
      <c r="L84" s="66">
        <f>IF(ISNUMBER(K84),ROUND(J84*(K84+1),2),0)</f>
        <v>0</v>
      </c>
      <c r="M84" s="12"/>
      <c r="N84" s="2"/>
      <c r="O84" s="2"/>
      <c r="P84" s="2"/>
      <c r="Q84" s="42">
        <f>IF(ISNUMBER(K84),IF(H84&gt;0,IF(I84&gt;0,J84,0),0),0)</f>
        <v>0</v>
      </c>
      <c r="R84" s="27">
        <f>IF(ISNUMBER(K84)=FALSE,J84,0)</f>
        <v>0</v>
      </c>
    </row>
    <row r="85">
      <c r="A85" s="9"/>
      <c r="B85" s="58" t="s">
        <v>76</v>
      </c>
      <c r="C85" s="1"/>
      <c r="D85" s="1"/>
      <c r="E85" s="59" t="s">
        <v>945</v>
      </c>
      <c r="F85" s="1"/>
      <c r="G85" s="1"/>
      <c r="H85" s="50"/>
      <c r="I85" s="1"/>
      <c r="J85" s="50"/>
      <c r="K85" s="1"/>
      <c r="L85" s="1"/>
      <c r="M85" s="12"/>
      <c r="N85" s="2"/>
      <c r="O85" s="2"/>
      <c r="P85" s="2"/>
      <c r="Q85" s="2"/>
    </row>
    <row r="86">
      <c r="A86" s="9"/>
      <c r="B86" s="58" t="s">
        <v>78</v>
      </c>
      <c r="C86" s="1"/>
      <c r="D86" s="1"/>
      <c r="E86" s="59" t="s">
        <v>545</v>
      </c>
      <c r="F86" s="1"/>
      <c r="G86" s="1"/>
      <c r="H86" s="50"/>
      <c r="I86" s="1"/>
      <c r="J86" s="50"/>
      <c r="K86" s="1"/>
      <c r="L86" s="1"/>
      <c r="M86" s="12"/>
      <c r="N86" s="2"/>
      <c r="O86" s="2"/>
      <c r="P86" s="2"/>
      <c r="Q86" s="2"/>
    </row>
    <row r="87">
      <c r="A87" s="9"/>
      <c r="B87" s="58" t="s">
        <v>80</v>
      </c>
      <c r="C87" s="1"/>
      <c r="D87" s="1"/>
      <c r="E87" s="59" t="s">
        <v>942</v>
      </c>
      <c r="F87" s="1"/>
      <c r="G87" s="1"/>
      <c r="H87" s="50"/>
      <c r="I87" s="1"/>
      <c r="J87" s="50"/>
      <c r="K87" s="1"/>
      <c r="L87" s="1"/>
      <c r="M87" s="12"/>
      <c r="N87" s="2"/>
      <c r="O87" s="2"/>
      <c r="P87" s="2"/>
      <c r="Q87" s="2"/>
    </row>
    <row r="88" thickBot="1">
      <c r="A88" s="9"/>
      <c r="B88" s="60" t="s">
        <v>82</v>
      </c>
      <c r="C88" s="31"/>
      <c r="D88" s="31"/>
      <c r="E88" s="61" t="s">
        <v>83</v>
      </c>
      <c r="F88" s="31"/>
      <c r="G88" s="31"/>
      <c r="H88" s="62"/>
      <c r="I88" s="31"/>
      <c r="J88" s="62"/>
      <c r="K88" s="31"/>
      <c r="L88" s="31"/>
      <c r="M88" s="12"/>
      <c r="N88" s="2"/>
      <c r="O88" s="2"/>
      <c r="P88" s="2"/>
      <c r="Q88" s="2"/>
    </row>
    <row r="89" thickTop="1">
      <c r="A89" s="9"/>
      <c r="B89" s="51">
        <v>11</v>
      </c>
      <c r="C89" s="52" t="s">
        <v>946</v>
      </c>
      <c r="D89" s="52" t="s">
        <v>3</v>
      </c>
      <c r="E89" s="52" t="s">
        <v>947</v>
      </c>
      <c r="F89" s="52" t="s">
        <v>3</v>
      </c>
      <c r="G89" s="53" t="s">
        <v>117</v>
      </c>
      <c r="H89" s="63">
        <v>1</v>
      </c>
      <c r="I89" s="36">
        <f>ROUND(0,2)</f>
        <v>0</v>
      </c>
      <c r="J89" s="64">
        <f>ROUND(I89*H89,2)</f>
        <v>0</v>
      </c>
      <c r="K89" s="65">
        <v>0.20999999999999999</v>
      </c>
      <c r="L89" s="66">
        <f>IF(ISNUMBER(K89),ROUND(J89*(K89+1),2),0)</f>
        <v>0</v>
      </c>
      <c r="M89" s="12"/>
      <c r="N89" s="2"/>
      <c r="O89" s="2"/>
      <c r="P89" s="2"/>
      <c r="Q89" s="42">
        <f>IF(ISNUMBER(K89),IF(H89&gt;0,IF(I89&gt;0,J89,0),0),0)</f>
        <v>0</v>
      </c>
      <c r="R89" s="27">
        <f>IF(ISNUMBER(K89)=FALSE,J89,0)</f>
        <v>0</v>
      </c>
    </row>
    <row r="90">
      <c r="A90" s="9"/>
      <c r="B90" s="58" t="s">
        <v>76</v>
      </c>
      <c r="C90" s="1"/>
      <c r="D90" s="1"/>
      <c r="E90" s="59" t="s">
        <v>948</v>
      </c>
      <c r="F90" s="1"/>
      <c r="G90" s="1"/>
      <c r="H90" s="50"/>
      <c r="I90" s="1"/>
      <c r="J90" s="50"/>
      <c r="K90" s="1"/>
      <c r="L90" s="1"/>
      <c r="M90" s="12"/>
      <c r="N90" s="2"/>
      <c r="O90" s="2"/>
      <c r="P90" s="2"/>
      <c r="Q90" s="2"/>
    </row>
    <row r="91">
      <c r="A91" s="9"/>
      <c r="B91" s="58" t="s">
        <v>78</v>
      </c>
      <c r="C91" s="1"/>
      <c r="D91" s="1"/>
      <c r="E91" s="59" t="s">
        <v>545</v>
      </c>
      <c r="F91" s="1"/>
      <c r="G91" s="1"/>
      <c r="H91" s="50"/>
      <c r="I91" s="1"/>
      <c r="J91" s="50"/>
      <c r="K91" s="1"/>
      <c r="L91" s="1"/>
      <c r="M91" s="12"/>
      <c r="N91" s="2"/>
      <c r="O91" s="2"/>
      <c r="P91" s="2"/>
      <c r="Q91" s="2"/>
    </row>
    <row r="92">
      <c r="A92" s="9"/>
      <c r="B92" s="58" t="s">
        <v>80</v>
      </c>
      <c r="C92" s="1"/>
      <c r="D92" s="1"/>
      <c r="E92" s="59" t="s">
        <v>942</v>
      </c>
      <c r="F92" s="1"/>
      <c r="G92" s="1"/>
      <c r="H92" s="50"/>
      <c r="I92" s="1"/>
      <c r="J92" s="50"/>
      <c r="K92" s="1"/>
      <c r="L92" s="1"/>
      <c r="M92" s="12"/>
      <c r="N92" s="2"/>
      <c r="O92" s="2"/>
      <c r="P92" s="2"/>
      <c r="Q92" s="2"/>
    </row>
    <row r="93" thickBot="1">
      <c r="A93" s="9"/>
      <c r="B93" s="60" t="s">
        <v>82</v>
      </c>
      <c r="C93" s="31"/>
      <c r="D93" s="31"/>
      <c r="E93" s="61" t="s">
        <v>83</v>
      </c>
      <c r="F93" s="31"/>
      <c r="G93" s="31"/>
      <c r="H93" s="62"/>
      <c r="I93" s="31"/>
      <c r="J93" s="62"/>
      <c r="K93" s="31"/>
      <c r="L93" s="31"/>
      <c r="M93" s="12"/>
      <c r="N93" s="2"/>
      <c r="O93" s="2"/>
      <c r="P93" s="2"/>
      <c r="Q93" s="2"/>
    </row>
    <row r="94" thickTop="1">
      <c r="A94" s="9"/>
      <c r="B94" s="51">
        <v>12</v>
      </c>
      <c r="C94" s="52" t="s">
        <v>435</v>
      </c>
      <c r="D94" s="52" t="s">
        <v>3</v>
      </c>
      <c r="E94" s="52" t="s">
        <v>436</v>
      </c>
      <c r="F94" s="52" t="s">
        <v>3</v>
      </c>
      <c r="G94" s="53" t="s">
        <v>117</v>
      </c>
      <c r="H94" s="63">
        <v>1</v>
      </c>
      <c r="I94" s="36">
        <f>ROUND(0,2)</f>
        <v>0</v>
      </c>
      <c r="J94" s="64">
        <f>ROUND(I94*H94,2)</f>
        <v>0</v>
      </c>
      <c r="K94" s="65">
        <v>0.20999999999999999</v>
      </c>
      <c r="L94" s="66">
        <f>IF(ISNUMBER(K94),ROUND(J94*(K94+1),2),0)</f>
        <v>0</v>
      </c>
      <c r="M94" s="12"/>
      <c r="N94" s="2"/>
      <c r="O94" s="2"/>
      <c r="P94" s="2"/>
      <c r="Q94" s="42">
        <f>IF(ISNUMBER(K94),IF(H94&gt;0,IF(I94&gt;0,J94,0),0),0)</f>
        <v>0</v>
      </c>
      <c r="R94" s="27">
        <f>IF(ISNUMBER(K94)=FALSE,J94,0)</f>
        <v>0</v>
      </c>
    </row>
    <row r="95">
      <c r="A95" s="9"/>
      <c r="B95" s="58" t="s">
        <v>76</v>
      </c>
      <c r="C95" s="1"/>
      <c r="D95" s="1"/>
      <c r="E95" s="59" t="s">
        <v>949</v>
      </c>
      <c r="F95" s="1"/>
      <c r="G95" s="1"/>
      <c r="H95" s="50"/>
      <c r="I95" s="1"/>
      <c r="J95" s="50"/>
      <c r="K95" s="1"/>
      <c r="L95" s="1"/>
      <c r="M95" s="12"/>
      <c r="N95" s="2"/>
      <c r="O95" s="2"/>
      <c r="P95" s="2"/>
      <c r="Q95" s="2"/>
    </row>
    <row r="96">
      <c r="A96" s="9"/>
      <c r="B96" s="58" t="s">
        <v>78</v>
      </c>
      <c r="C96" s="1"/>
      <c r="D96" s="1"/>
      <c r="E96" s="59" t="s">
        <v>545</v>
      </c>
      <c r="F96" s="1"/>
      <c r="G96" s="1"/>
      <c r="H96" s="50"/>
      <c r="I96" s="1"/>
      <c r="J96" s="50"/>
      <c r="K96" s="1"/>
      <c r="L96" s="1"/>
      <c r="M96" s="12"/>
      <c r="N96" s="2"/>
      <c r="O96" s="2"/>
      <c r="P96" s="2"/>
      <c r="Q96" s="2"/>
    </row>
    <row r="97">
      <c r="A97" s="9"/>
      <c r="B97" s="58" t="s">
        <v>80</v>
      </c>
      <c r="C97" s="1"/>
      <c r="D97" s="1"/>
      <c r="E97" s="59" t="s">
        <v>439</v>
      </c>
      <c r="F97" s="1"/>
      <c r="G97" s="1"/>
      <c r="H97" s="50"/>
      <c r="I97" s="1"/>
      <c r="J97" s="50"/>
      <c r="K97" s="1"/>
      <c r="L97" s="1"/>
      <c r="M97" s="12"/>
      <c r="N97" s="2"/>
      <c r="O97" s="2"/>
      <c r="P97" s="2"/>
      <c r="Q97" s="2"/>
    </row>
    <row r="98" thickBot="1">
      <c r="A98" s="9"/>
      <c r="B98" s="60" t="s">
        <v>82</v>
      </c>
      <c r="C98" s="31"/>
      <c r="D98" s="31"/>
      <c r="E98" s="61" t="s">
        <v>83</v>
      </c>
      <c r="F98" s="31"/>
      <c r="G98" s="31"/>
      <c r="H98" s="62"/>
      <c r="I98" s="31"/>
      <c r="J98" s="62"/>
      <c r="K98" s="31"/>
      <c r="L98" s="31"/>
      <c r="M98" s="12"/>
      <c r="N98" s="2"/>
      <c r="O98" s="2"/>
      <c r="P98" s="2"/>
      <c r="Q98" s="2"/>
    </row>
    <row r="99" thickTop="1">
      <c r="A99" s="9"/>
      <c r="B99" s="51">
        <v>13</v>
      </c>
      <c r="C99" s="52" t="s">
        <v>950</v>
      </c>
      <c r="D99" s="52" t="s">
        <v>85</v>
      </c>
      <c r="E99" s="52" t="s">
        <v>951</v>
      </c>
      <c r="F99" s="52" t="s">
        <v>3</v>
      </c>
      <c r="G99" s="53" t="s">
        <v>171</v>
      </c>
      <c r="H99" s="63">
        <v>0.36199999999999999</v>
      </c>
      <c r="I99" s="36">
        <f>ROUND(0,2)</f>
        <v>0</v>
      </c>
      <c r="J99" s="64">
        <f>ROUND(I99*H99,2)</f>
        <v>0</v>
      </c>
      <c r="K99" s="65">
        <v>0.20999999999999999</v>
      </c>
      <c r="L99" s="66">
        <f>IF(ISNUMBER(K99),ROUND(J99*(K99+1),2),0)</f>
        <v>0</v>
      </c>
      <c r="M99" s="12"/>
      <c r="N99" s="2"/>
      <c r="O99" s="2"/>
      <c r="P99" s="2"/>
      <c r="Q99" s="42">
        <f>IF(ISNUMBER(K99),IF(H99&gt;0,IF(I99&gt;0,J99,0),0),0)</f>
        <v>0</v>
      </c>
      <c r="R99" s="27">
        <f>IF(ISNUMBER(K99)=FALSE,J99,0)</f>
        <v>0</v>
      </c>
    </row>
    <row r="100">
      <c r="A100" s="9"/>
      <c r="B100" s="58" t="s">
        <v>76</v>
      </c>
      <c r="C100" s="1"/>
      <c r="D100" s="1"/>
      <c r="E100" s="59" t="s">
        <v>952</v>
      </c>
      <c r="F100" s="1"/>
      <c r="G100" s="1"/>
      <c r="H100" s="50"/>
      <c r="I100" s="1"/>
      <c r="J100" s="50"/>
      <c r="K100" s="1"/>
      <c r="L100" s="1"/>
      <c r="M100" s="12"/>
      <c r="N100" s="2"/>
      <c r="O100" s="2"/>
      <c r="P100" s="2"/>
      <c r="Q100" s="2"/>
    </row>
    <row r="101">
      <c r="A101" s="9"/>
      <c r="B101" s="58" t="s">
        <v>78</v>
      </c>
      <c r="C101" s="1"/>
      <c r="D101" s="1"/>
      <c r="E101" s="59" t="s">
        <v>953</v>
      </c>
      <c r="F101" s="1"/>
      <c r="G101" s="1"/>
      <c r="H101" s="50"/>
      <c r="I101" s="1"/>
      <c r="J101" s="50"/>
      <c r="K101" s="1"/>
      <c r="L101" s="1"/>
      <c r="M101" s="12"/>
      <c r="N101" s="2"/>
      <c r="O101" s="2"/>
      <c r="P101" s="2"/>
      <c r="Q101" s="2"/>
    </row>
    <row r="102">
      <c r="A102" s="9"/>
      <c r="B102" s="58" t="s">
        <v>80</v>
      </c>
      <c r="C102" s="1"/>
      <c r="D102" s="1"/>
      <c r="E102" s="59" t="s">
        <v>439</v>
      </c>
      <c r="F102" s="1"/>
      <c r="G102" s="1"/>
      <c r="H102" s="50"/>
      <c r="I102" s="1"/>
      <c r="J102" s="50"/>
      <c r="K102" s="1"/>
      <c r="L102" s="1"/>
      <c r="M102" s="12"/>
      <c r="N102" s="2"/>
      <c r="O102" s="2"/>
      <c r="P102" s="2"/>
      <c r="Q102" s="2"/>
    </row>
    <row r="103" thickBot="1">
      <c r="A103" s="9"/>
      <c r="B103" s="60" t="s">
        <v>82</v>
      </c>
      <c r="C103" s="31"/>
      <c r="D103" s="31"/>
      <c r="E103" s="61" t="s">
        <v>83</v>
      </c>
      <c r="F103" s="31"/>
      <c r="G103" s="31"/>
      <c r="H103" s="62"/>
      <c r="I103" s="31"/>
      <c r="J103" s="62"/>
      <c r="K103" s="31"/>
      <c r="L103" s="31"/>
      <c r="M103" s="12"/>
      <c r="N103" s="2"/>
      <c r="O103" s="2"/>
      <c r="P103" s="2"/>
      <c r="Q103" s="2"/>
    </row>
    <row r="104" thickTop="1">
      <c r="A104" s="9"/>
      <c r="B104" s="51">
        <v>14</v>
      </c>
      <c r="C104" s="52" t="s">
        <v>950</v>
      </c>
      <c r="D104" s="52" t="s">
        <v>88</v>
      </c>
      <c r="E104" s="52" t="s">
        <v>951</v>
      </c>
      <c r="F104" s="52" t="s">
        <v>3</v>
      </c>
      <c r="G104" s="53" t="s">
        <v>117</v>
      </c>
      <c r="H104" s="63">
        <v>1</v>
      </c>
      <c r="I104" s="36">
        <f>ROUND(0,2)</f>
        <v>0</v>
      </c>
      <c r="J104" s="64">
        <f>ROUND(I104*H104,2)</f>
        <v>0</v>
      </c>
      <c r="K104" s="65">
        <v>0.20999999999999999</v>
      </c>
      <c r="L104" s="66">
        <f>IF(ISNUMBER(K104),ROUND(J104*(K104+1),2),0)</f>
        <v>0</v>
      </c>
      <c r="M104" s="12"/>
      <c r="N104" s="2"/>
      <c r="O104" s="2"/>
      <c r="P104" s="2"/>
      <c r="Q104" s="42">
        <f>IF(ISNUMBER(K104),IF(H104&gt;0,IF(I104&gt;0,J104,0),0),0)</f>
        <v>0</v>
      </c>
      <c r="R104" s="27">
        <f>IF(ISNUMBER(K104)=FALSE,J104,0)</f>
        <v>0</v>
      </c>
    </row>
    <row r="105">
      <c r="A105" s="9"/>
      <c r="B105" s="58" t="s">
        <v>76</v>
      </c>
      <c r="C105" s="1"/>
      <c r="D105" s="1"/>
      <c r="E105" s="59" t="s">
        <v>954</v>
      </c>
      <c r="F105" s="1"/>
      <c r="G105" s="1"/>
      <c r="H105" s="50"/>
      <c r="I105" s="1"/>
      <c r="J105" s="50"/>
      <c r="K105" s="1"/>
      <c r="L105" s="1"/>
      <c r="M105" s="12"/>
      <c r="N105" s="2"/>
      <c r="O105" s="2"/>
      <c r="P105" s="2"/>
      <c r="Q105" s="2"/>
    </row>
    <row r="106">
      <c r="A106" s="9"/>
      <c r="B106" s="58" t="s">
        <v>78</v>
      </c>
      <c r="C106" s="1"/>
      <c r="D106" s="1"/>
      <c r="E106" s="59" t="s">
        <v>545</v>
      </c>
      <c r="F106" s="1"/>
      <c r="G106" s="1"/>
      <c r="H106" s="50"/>
      <c r="I106" s="1"/>
      <c r="J106" s="50"/>
      <c r="K106" s="1"/>
      <c r="L106" s="1"/>
      <c r="M106" s="12"/>
      <c r="N106" s="2"/>
      <c r="O106" s="2"/>
      <c r="P106" s="2"/>
      <c r="Q106" s="2"/>
    </row>
    <row r="107">
      <c r="A107" s="9"/>
      <c r="B107" s="58" t="s">
        <v>80</v>
      </c>
      <c r="C107" s="1"/>
      <c r="D107" s="1"/>
      <c r="E107" s="59" t="s">
        <v>439</v>
      </c>
      <c r="F107" s="1"/>
      <c r="G107" s="1"/>
      <c r="H107" s="50"/>
      <c r="I107" s="1"/>
      <c r="J107" s="50"/>
      <c r="K107" s="1"/>
      <c r="L107" s="1"/>
      <c r="M107" s="12"/>
      <c r="N107" s="2"/>
      <c r="O107" s="2"/>
      <c r="P107" s="2"/>
      <c r="Q107" s="2"/>
    </row>
    <row r="108" thickBot="1">
      <c r="A108" s="9"/>
      <c r="B108" s="60" t="s">
        <v>82</v>
      </c>
      <c r="C108" s="31"/>
      <c r="D108" s="31"/>
      <c r="E108" s="61" t="s">
        <v>83</v>
      </c>
      <c r="F108" s="31"/>
      <c r="G108" s="31"/>
      <c r="H108" s="62"/>
      <c r="I108" s="31"/>
      <c r="J108" s="62"/>
      <c r="K108" s="31"/>
      <c r="L108" s="31"/>
      <c r="M108" s="12"/>
      <c r="N108" s="2"/>
      <c r="O108" s="2"/>
      <c r="P108" s="2"/>
      <c r="Q108" s="2"/>
    </row>
    <row r="109" thickTop="1">
      <c r="A109" s="9"/>
      <c r="B109" s="51">
        <v>15</v>
      </c>
      <c r="C109" s="52" t="s">
        <v>955</v>
      </c>
      <c r="D109" s="52" t="s">
        <v>3</v>
      </c>
      <c r="E109" s="52" t="s">
        <v>956</v>
      </c>
      <c r="F109" s="52" t="s">
        <v>3</v>
      </c>
      <c r="G109" s="53" t="s">
        <v>185</v>
      </c>
      <c r="H109" s="63">
        <v>186.08000000000001</v>
      </c>
      <c r="I109" s="36">
        <f>ROUND(0,2)</f>
        <v>0</v>
      </c>
      <c r="J109" s="64">
        <f>ROUND(I109*H109,2)</f>
        <v>0</v>
      </c>
      <c r="K109" s="65">
        <v>0.20999999999999999</v>
      </c>
      <c r="L109" s="66">
        <f>IF(ISNUMBER(K109),ROUND(J109*(K109+1),2),0)</f>
        <v>0</v>
      </c>
      <c r="M109" s="12"/>
      <c r="N109" s="2"/>
      <c r="O109" s="2"/>
      <c r="P109" s="2"/>
      <c r="Q109" s="42">
        <f>IF(ISNUMBER(K109),IF(H109&gt;0,IF(I109&gt;0,J109,0),0),0)</f>
        <v>0</v>
      </c>
      <c r="R109" s="27">
        <f>IF(ISNUMBER(K109)=FALSE,J109,0)</f>
        <v>0</v>
      </c>
    </row>
    <row r="110">
      <c r="A110" s="9"/>
      <c r="B110" s="58" t="s">
        <v>76</v>
      </c>
      <c r="C110" s="1"/>
      <c r="D110" s="1"/>
      <c r="E110" s="59" t="s">
        <v>957</v>
      </c>
      <c r="F110" s="1"/>
      <c r="G110" s="1"/>
      <c r="H110" s="50"/>
      <c r="I110" s="1"/>
      <c r="J110" s="50"/>
      <c r="K110" s="1"/>
      <c r="L110" s="1"/>
      <c r="M110" s="12"/>
      <c r="N110" s="2"/>
      <c r="O110" s="2"/>
      <c r="P110" s="2"/>
      <c r="Q110" s="2"/>
    </row>
    <row r="111">
      <c r="A111" s="9"/>
      <c r="B111" s="58" t="s">
        <v>78</v>
      </c>
      <c r="C111" s="1"/>
      <c r="D111" s="1"/>
      <c r="E111" s="59" t="s">
        <v>937</v>
      </c>
      <c r="F111" s="1"/>
      <c r="G111" s="1"/>
      <c r="H111" s="50"/>
      <c r="I111" s="1"/>
      <c r="J111" s="50"/>
      <c r="K111" s="1"/>
      <c r="L111" s="1"/>
      <c r="M111" s="12"/>
      <c r="N111" s="2"/>
      <c r="O111" s="2"/>
      <c r="P111" s="2"/>
      <c r="Q111" s="2"/>
    </row>
    <row r="112">
      <c r="A112" s="9"/>
      <c r="B112" s="58" t="s">
        <v>80</v>
      </c>
      <c r="C112" s="1"/>
      <c r="D112" s="1"/>
      <c r="E112" s="59" t="s">
        <v>958</v>
      </c>
      <c r="F112" s="1"/>
      <c r="G112" s="1"/>
      <c r="H112" s="50"/>
      <c r="I112" s="1"/>
      <c r="J112" s="50"/>
      <c r="K112" s="1"/>
      <c r="L112" s="1"/>
      <c r="M112" s="12"/>
      <c r="N112" s="2"/>
      <c r="O112" s="2"/>
      <c r="P112" s="2"/>
      <c r="Q112" s="2"/>
    </row>
    <row r="113" thickBot="1">
      <c r="A113" s="9"/>
      <c r="B113" s="60" t="s">
        <v>82</v>
      </c>
      <c r="C113" s="31"/>
      <c r="D113" s="31"/>
      <c r="E113" s="61" t="s">
        <v>83</v>
      </c>
      <c r="F113" s="31"/>
      <c r="G113" s="31"/>
      <c r="H113" s="62"/>
      <c r="I113" s="31"/>
      <c r="J113" s="62"/>
      <c r="K113" s="31"/>
      <c r="L113" s="31"/>
      <c r="M113" s="12"/>
      <c r="N113" s="2"/>
      <c r="O113" s="2"/>
      <c r="P113" s="2"/>
      <c r="Q113" s="2"/>
    </row>
    <row r="114" thickTop="1">
      <c r="A114" s="9"/>
      <c r="B114" s="51">
        <v>16</v>
      </c>
      <c r="C114" s="52" t="s">
        <v>959</v>
      </c>
      <c r="D114" s="52" t="s">
        <v>3</v>
      </c>
      <c r="E114" s="52" t="s">
        <v>960</v>
      </c>
      <c r="F114" s="52" t="s">
        <v>3</v>
      </c>
      <c r="G114" s="53" t="s">
        <v>185</v>
      </c>
      <c r="H114" s="63">
        <v>186.08000000000001</v>
      </c>
      <c r="I114" s="36">
        <f>ROUND(0,2)</f>
        <v>0</v>
      </c>
      <c r="J114" s="64">
        <f>ROUND(I114*H114,2)</f>
        <v>0</v>
      </c>
      <c r="K114" s="65">
        <v>0.20999999999999999</v>
      </c>
      <c r="L114" s="66">
        <f>IF(ISNUMBER(K114),ROUND(J114*(K114+1),2),0)</f>
        <v>0</v>
      </c>
      <c r="M114" s="12"/>
      <c r="N114" s="2"/>
      <c r="O114" s="2"/>
      <c r="P114" s="2"/>
      <c r="Q114" s="42">
        <f>IF(ISNUMBER(K114),IF(H114&gt;0,IF(I114&gt;0,J114,0),0),0)</f>
        <v>0</v>
      </c>
      <c r="R114" s="27">
        <f>IF(ISNUMBER(K114)=FALSE,J114,0)</f>
        <v>0</v>
      </c>
    </row>
    <row r="115">
      <c r="A115" s="9"/>
      <c r="B115" s="58" t="s">
        <v>76</v>
      </c>
      <c r="C115" s="1"/>
      <c r="D115" s="1"/>
      <c r="E115" s="59" t="s">
        <v>961</v>
      </c>
      <c r="F115" s="1"/>
      <c r="G115" s="1"/>
      <c r="H115" s="50"/>
      <c r="I115" s="1"/>
      <c r="J115" s="50"/>
      <c r="K115" s="1"/>
      <c r="L115" s="1"/>
      <c r="M115" s="12"/>
      <c r="N115" s="2"/>
      <c r="O115" s="2"/>
      <c r="P115" s="2"/>
      <c r="Q115" s="2"/>
    </row>
    <row r="116">
      <c r="A116" s="9"/>
      <c r="B116" s="58" t="s">
        <v>78</v>
      </c>
      <c r="C116" s="1"/>
      <c r="D116" s="1"/>
      <c r="E116" s="59" t="s">
        <v>937</v>
      </c>
      <c r="F116" s="1"/>
      <c r="G116" s="1"/>
      <c r="H116" s="50"/>
      <c r="I116" s="1"/>
      <c r="J116" s="50"/>
      <c r="K116" s="1"/>
      <c r="L116" s="1"/>
      <c r="M116" s="12"/>
      <c r="N116" s="2"/>
      <c r="O116" s="2"/>
      <c r="P116" s="2"/>
      <c r="Q116" s="2"/>
    </row>
    <row r="117">
      <c r="A117" s="9"/>
      <c r="B117" s="58" t="s">
        <v>80</v>
      </c>
      <c r="C117" s="1"/>
      <c r="D117" s="1"/>
      <c r="E117" s="59" t="s">
        <v>439</v>
      </c>
      <c r="F117" s="1"/>
      <c r="G117" s="1"/>
      <c r="H117" s="50"/>
      <c r="I117" s="1"/>
      <c r="J117" s="50"/>
      <c r="K117" s="1"/>
      <c r="L117" s="1"/>
      <c r="M117" s="12"/>
      <c r="N117" s="2"/>
      <c r="O117" s="2"/>
      <c r="P117" s="2"/>
      <c r="Q117" s="2"/>
    </row>
    <row r="118" thickBot="1">
      <c r="A118" s="9"/>
      <c r="B118" s="60" t="s">
        <v>82</v>
      </c>
      <c r="C118" s="31"/>
      <c r="D118" s="31"/>
      <c r="E118" s="61" t="s">
        <v>83</v>
      </c>
      <c r="F118" s="31"/>
      <c r="G118" s="31"/>
      <c r="H118" s="62"/>
      <c r="I118" s="31"/>
      <c r="J118" s="62"/>
      <c r="K118" s="31"/>
      <c r="L118" s="31"/>
      <c r="M118" s="12"/>
      <c r="N118" s="2"/>
      <c r="O118" s="2"/>
      <c r="P118" s="2"/>
      <c r="Q118" s="2"/>
    </row>
    <row r="119" thickTop="1">
      <c r="A119" s="9"/>
      <c r="B119" s="51">
        <v>17</v>
      </c>
      <c r="C119" s="52" t="s">
        <v>962</v>
      </c>
      <c r="D119" s="52" t="s">
        <v>3</v>
      </c>
      <c r="E119" s="52" t="s">
        <v>963</v>
      </c>
      <c r="F119" s="52" t="s">
        <v>3</v>
      </c>
      <c r="G119" s="53" t="s">
        <v>185</v>
      </c>
      <c r="H119" s="63">
        <v>186.08000000000001</v>
      </c>
      <c r="I119" s="36">
        <f>ROUND(0,2)</f>
        <v>0</v>
      </c>
      <c r="J119" s="64">
        <f>ROUND(I119*H119,2)</f>
        <v>0</v>
      </c>
      <c r="K119" s="65">
        <v>0.20999999999999999</v>
      </c>
      <c r="L119" s="66">
        <f>IF(ISNUMBER(K119),ROUND(J119*(K119+1),2),0)</f>
        <v>0</v>
      </c>
      <c r="M119" s="12"/>
      <c r="N119" s="2"/>
      <c r="O119" s="2"/>
      <c r="P119" s="2"/>
      <c r="Q119" s="42">
        <f>IF(ISNUMBER(K119),IF(H119&gt;0,IF(I119&gt;0,J119,0),0),0)</f>
        <v>0</v>
      </c>
      <c r="R119" s="27">
        <f>IF(ISNUMBER(K119)=FALSE,J119,0)</f>
        <v>0</v>
      </c>
    </row>
    <row r="120">
      <c r="A120" s="9"/>
      <c r="B120" s="58" t="s">
        <v>76</v>
      </c>
      <c r="C120" s="1"/>
      <c r="D120" s="1"/>
      <c r="E120" s="59" t="s">
        <v>964</v>
      </c>
      <c r="F120" s="1"/>
      <c r="G120" s="1"/>
      <c r="H120" s="50"/>
      <c r="I120" s="1"/>
      <c r="J120" s="50"/>
      <c r="K120" s="1"/>
      <c r="L120" s="1"/>
      <c r="M120" s="12"/>
      <c r="N120" s="2"/>
      <c r="O120" s="2"/>
      <c r="P120" s="2"/>
      <c r="Q120" s="2"/>
    </row>
    <row r="121">
      <c r="A121" s="9"/>
      <c r="B121" s="58" t="s">
        <v>78</v>
      </c>
      <c r="C121" s="1"/>
      <c r="D121" s="1"/>
      <c r="E121" s="59" t="s">
        <v>937</v>
      </c>
      <c r="F121" s="1"/>
      <c r="G121" s="1"/>
      <c r="H121" s="50"/>
      <c r="I121" s="1"/>
      <c r="J121" s="50"/>
      <c r="K121" s="1"/>
      <c r="L121" s="1"/>
      <c r="M121" s="12"/>
      <c r="N121" s="2"/>
      <c r="O121" s="2"/>
      <c r="P121" s="2"/>
      <c r="Q121" s="2"/>
    </row>
    <row r="122">
      <c r="A122" s="9"/>
      <c r="B122" s="58" t="s">
        <v>80</v>
      </c>
      <c r="C122" s="1"/>
      <c r="D122" s="1"/>
      <c r="E122" s="59" t="s">
        <v>443</v>
      </c>
      <c r="F122" s="1"/>
      <c r="G122" s="1"/>
      <c r="H122" s="50"/>
      <c r="I122" s="1"/>
      <c r="J122" s="50"/>
      <c r="K122" s="1"/>
      <c r="L122" s="1"/>
      <c r="M122" s="12"/>
      <c r="N122" s="2"/>
      <c r="O122" s="2"/>
      <c r="P122" s="2"/>
      <c r="Q122" s="2"/>
    </row>
    <row r="123" thickBot="1">
      <c r="A123" s="9"/>
      <c r="B123" s="60" t="s">
        <v>82</v>
      </c>
      <c r="C123" s="31"/>
      <c r="D123" s="31"/>
      <c r="E123" s="61" t="s">
        <v>83</v>
      </c>
      <c r="F123" s="31"/>
      <c r="G123" s="31"/>
      <c r="H123" s="62"/>
      <c r="I123" s="31"/>
      <c r="J123" s="62"/>
      <c r="K123" s="31"/>
      <c r="L123" s="31"/>
      <c r="M123" s="12"/>
      <c r="N123" s="2"/>
      <c r="O123" s="2"/>
      <c r="P123" s="2"/>
      <c r="Q123" s="2"/>
    </row>
    <row r="124" thickTop="1">
      <c r="A124" s="9"/>
      <c r="B124" s="51">
        <v>18</v>
      </c>
      <c r="C124" s="52" t="s">
        <v>965</v>
      </c>
      <c r="D124" s="52" t="s">
        <v>3</v>
      </c>
      <c r="E124" s="52" t="s">
        <v>966</v>
      </c>
      <c r="F124" s="52" t="s">
        <v>3</v>
      </c>
      <c r="G124" s="53" t="s">
        <v>185</v>
      </c>
      <c r="H124" s="63">
        <v>186.08000000000001</v>
      </c>
      <c r="I124" s="36">
        <f>ROUND(0,2)</f>
        <v>0</v>
      </c>
      <c r="J124" s="64">
        <f>ROUND(I124*H124,2)</f>
        <v>0</v>
      </c>
      <c r="K124" s="65">
        <v>0.20999999999999999</v>
      </c>
      <c r="L124" s="66">
        <f>IF(ISNUMBER(K124),ROUND(J124*(K124+1),2),0)</f>
        <v>0</v>
      </c>
      <c r="M124" s="12"/>
      <c r="N124" s="2"/>
      <c r="O124" s="2"/>
      <c r="P124" s="2"/>
      <c r="Q124" s="42">
        <f>IF(ISNUMBER(K124),IF(H124&gt;0,IF(I124&gt;0,J124,0),0),0)</f>
        <v>0</v>
      </c>
      <c r="R124" s="27">
        <f>IF(ISNUMBER(K124)=FALSE,J124,0)</f>
        <v>0</v>
      </c>
    </row>
    <row r="125">
      <c r="A125" s="9"/>
      <c r="B125" s="58" t="s">
        <v>76</v>
      </c>
      <c r="C125" s="1"/>
      <c r="D125" s="1"/>
      <c r="E125" s="59" t="s">
        <v>964</v>
      </c>
      <c r="F125" s="1"/>
      <c r="G125" s="1"/>
      <c r="H125" s="50"/>
      <c r="I125" s="1"/>
      <c r="J125" s="50"/>
      <c r="K125" s="1"/>
      <c r="L125" s="1"/>
      <c r="M125" s="12"/>
      <c r="N125" s="2"/>
      <c r="O125" s="2"/>
      <c r="P125" s="2"/>
      <c r="Q125" s="2"/>
    </row>
    <row r="126">
      <c r="A126" s="9"/>
      <c r="B126" s="58" t="s">
        <v>78</v>
      </c>
      <c r="C126" s="1"/>
      <c r="D126" s="1"/>
      <c r="E126" s="59" t="s">
        <v>937</v>
      </c>
      <c r="F126" s="1"/>
      <c r="G126" s="1"/>
      <c r="H126" s="50"/>
      <c r="I126" s="1"/>
      <c r="J126" s="50"/>
      <c r="K126" s="1"/>
      <c r="L126" s="1"/>
      <c r="M126" s="12"/>
      <c r="N126" s="2"/>
      <c r="O126" s="2"/>
      <c r="P126" s="2"/>
      <c r="Q126" s="2"/>
    </row>
    <row r="127">
      <c r="A127" s="9"/>
      <c r="B127" s="58" t="s">
        <v>80</v>
      </c>
      <c r="C127" s="1"/>
      <c r="D127" s="1"/>
      <c r="E127" s="59" t="s">
        <v>967</v>
      </c>
      <c r="F127" s="1"/>
      <c r="G127" s="1"/>
      <c r="H127" s="50"/>
      <c r="I127" s="1"/>
      <c r="J127" s="50"/>
      <c r="K127" s="1"/>
      <c r="L127" s="1"/>
      <c r="M127" s="12"/>
      <c r="N127" s="2"/>
      <c r="O127" s="2"/>
      <c r="P127" s="2"/>
      <c r="Q127" s="2"/>
    </row>
    <row r="128" thickBot="1">
      <c r="A128" s="9"/>
      <c r="B128" s="60" t="s">
        <v>82</v>
      </c>
      <c r="C128" s="31"/>
      <c r="D128" s="31"/>
      <c r="E128" s="61" t="s">
        <v>83</v>
      </c>
      <c r="F128" s="31"/>
      <c r="G128" s="31"/>
      <c r="H128" s="62"/>
      <c r="I128" s="31"/>
      <c r="J128" s="62"/>
      <c r="K128" s="31"/>
      <c r="L128" s="31"/>
      <c r="M128" s="12"/>
      <c r="N128" s="2"/>
      <c r="O128" s="2"/>
      <c r="P128" s="2"/>
      <c r="Q128" s="2"/>
    </row>
    <row r="129" thickTop="1" thickBot="1" ht="25" customHeight="1">
      <c r="A129" s="9"/>
      <c r="B129" s="1"/>
      <c r="C129" s="67">
        <v>8</v>
      </c>
      <c r="D129" s="1"/>
      <c r="E129" s="67" t="s">
        <v>269</v>
      </c>
      <c r="F129" s="1"/>
      <c r="G129" s="68" t="s">
        <v>120</v>
      </c>
      <c r="H129" s="69">
        <f>J74+J79+J84+J89+J94+J99+J104+J109+J114+J119+J124</f>
        <v>0</v>
      </c>
      <c r="I129" s="68" t="s">
        <v>121</v>
      </c>
      <c r="J129" s="70">
        <f>(L129-H129)</f>
        <v>0</v>
      </c>
      <c r="K129" s="68" t="s">
        <v>122</v>
      </c>
      <c r="L129" s="71">
        <f>L74+L79+L84+L89+L94+L99+L104+L109+L114+L119+L124</f>
        <v>0</v>
      </c>
      <c r="M129" s="12"/>
      <c r="N129" s="2"/>
      <c r="O129" s="2"/>
      <c r="P129" s="2"/>
      <c r="Q129" s="42">
        <f>0+Q74+Q79+Q84+Q89+Q94+Q99+Q104+Q109+Q114+Q119+Q124</f>
        <v>0</v>
      </c>
      <c r="R129" s="27">
        <f>0+R74+R79+R84+R89+R94+R99+R104+R109+R114+R119+R124</f>
        <v>0</v>
      </c>
      <c r="S129" s="72">
        <f>Q129*(1+J129)+R129</f>
        <v>0</v>
      </c>
    </row>
    <row r="130" thickTop="1" thickBot="1" ht="25" customHeight="1">
      <c r="A130" s="9"/>
      <c r="B130" s="73"/>
      <c r="C130" s="73"/>
      <c r="D130" s="73"/>
      <c r="E130" s="73"/>
      <c r="F130" s="73"/>
      <c r="G130" s="74" t="s">
        <v>123</v>
      </c>
      <c r="H130" s="75">
        <f>J74+J79+J84+J89+J94+J99+J104+J109+J114+J119+J124</f>
        <v>0</v>
      </c>
      <c r="I130" s="74" t="s">
        <v>124</v>
      </c>
      <c r="J130" s="76">
        <f>0+J129</f>
        <v>0</v>
      </c>
      <c r="K130" s="74" t="s">
        <v>125</v>
      </c>
      <c r="L130" s="77">
        <f>L74+L79+L84+L89+L94+L99+L104+L109+L114+L119+L124</f>
        <v>0</v>
      </c>
      <c r="M130" s="12"/>
      <c r="N130" s="2"/>
      <c r="O130" s="2"/>
      <c r="P130" s="2"/>
      <c r="Q130" s="2"/>
    </row>
    <row r="131" ht="40" customHeight="1">
      <c r="A131" s="9"/>
      <c r="B131" s="78" t="s">
        <v>246</v>
      </c>
      <c r="C131" s="1"/>
      <c r="D131" s="1"/>
      <c r="E131" s="1"/>
      <c r="F131" s="1"/>
      <c r="G131" s="1"/>
      <c r="H131" s="50"/>
      <c r="I131" s="1"/>
      <c r="J131" s="50"/>
      <c r="K131" s="1"/>
      <c r="L131" s="1"/>
      <c r="M131" s="12"/>
      <c r="N131" s="2"/>
      <c r="O131" s="2"/>
      <c r="P131" s="2"/>
      <c r="Q131" s="2"/>
    </row>
    <row r="132">
      <c r="A132" s="9"/>
      <c r="B132" s="51">
        <v>19</v>
      </c>
      <c r="C132" s="52" t="s">
        <v>968</v>
      </c>
      <c r="D132" s="52" t="s">
        <v>3</v>
      </c>
      <c r="E132" s="52" t="s">
        <v>969</v>
      </c>
      <c r="F132" s="52" t="s">
        <v>3</v>
      </c>
      <c r="G132" s="53" t="s">
        <v>185</v>
      </c>
      <c r="H132" s="54">
        <v>11.5</v>
      </c>
      <c r="I132" s="25">
        <f>ROUND(0,2)</f>
        <v>0</v>
      </c>
      <c r="J132" s="55">
        <f>ROUND(I132*H132,2)</f>
        <v>0</v>
      </c>
      <c r="K132" s="56">
        <v>0.20999999999999999</v>
      </c>
      <c r="L132" s="57">
        <f>IF(ISNUMBER(K132),ROUND(J132*(K132+1),2),0)</f>
        <v>0</v>
      </c>
      <c r="M132" s="12"/>
      <c r="N132" s="2"/>
      <c r="O132" s="2"/>
      <c r="P132" s="2"/>
      <c r="Q132" s="42">
        <f>IF(ISNUMBER(K132),IF(H132&gt;0,IF(I132&gt;0,J132,0),0),0)</f>
        <v>0</v>
      </c>
      <c r="R132" s="27">
        <f>IF(ISNUMBER(K132)=FALSE,J132,0)</f>
        <v>0</v>
      </c>
    </row>
    <row r="133">
      <c r="A133" s="9"/>
      <c r="B133" s="58" t="s">
        <v>76</v>
      </c>
      <c r="C133" s="1"/>
      <c r="D133" s="1"/>
      <c r="E133" s="59" t="s">
        <v>970</v>
      </c>
      <c r="F133" s="1"/>
      <c r="G133" s="1"/>
      <c r="H133" s="50"/>
      <c r="I133" s="1"/>
      <c r="J133" s="50"/>
      <c r="K133" s="1"/>
      <c r="L133" s="1"/>
      <c r="M133" s="12"/>
      <c r="N133" s="2"/>
      <c r="O133" s="2"/>
      <c r="P133" s="2"/>
      <c r="Q133" s="2"/>
    </row>
    <row r="134">
      <c r="A134" s="9"/>
      <c r="B134" s="58" t="s">
        <v>78</v>
      </c>
      <c r="C134" s="1"/>
      <c r="D134" s="1"/>
      <c r="E134" s="59" t="s">
        <v>971</v>
      </c>
      <c r="F134" s="1"/>
      <c r="G134" s="1"/>
      <c r="H134" s="50"/>
      <c r="I134" s="1"/>
      <c r="J134" s="50"/>
      <c r="K134" s="1"/>
      <c r="L134" s="1"/>
      <c r="M134" s="12"/>
      <c r="N134" s="2"/>
      <c r="O134" s="2"/>
      <c r="P134" s="2"/>
      <c r="Q134" s="2"/>
    </row>
    <row r="135">
      <c r="A135" s="9"/>
      <c r="B135" s="58" t="s">
        <v>80</v>
      </c>
      <c r="C135" s="1"/>
      <c r="D135" s="1"/>
      <c r="E135" s="59" t="s">
        <v>264</v>
      </c>
      <c r="F135" s="1"/>
      <c r="G135" s="1"/>
      <c r="H135" s="50"/>
      <c r="I135" s="1"/>
      <c r="J135" s="50"/>
      <c r="K135" s="1"/>
      <c r="L135" s="1"/>
      <c r="M135" s="12"/>
      <c r="N135" s="2"/>
      <c r="O135" s="2"/>
      <c r="P135" s="2"/>
      <c r="Q135" s="2"/>
    </row>
    <row r="136" thickBot="1">
      <c r="A136" s="9"/>
      <c r="B136" s="60" t="s">
        <v>82</v>
      </c>
      <c r="C136" s="31"/>
      <c r="D136" s="31"/>
      <c r="E136" s="61" t="s">
        <v>83</v>
      </c>
      <c r="F136" s="31"/>
      <c r="G136" s="31"/>
      <c r="H136" s="62"/>
      <c r="I136" s="31"/>
      <c r="J136" s="62"/>
      <c r="K136" s="31"/>
      <c r="L136" s="31"/>
      <c r="M136" s="12"/>
      <c r="N136" s="2"/>
      <c r="O136" s="2"/>
      <c r="P136" s="2"/>
      <c r="Q136" s="2"/>
    </row>
    <row r="137" thickTop="1" thickBot="1" ht="25" customHeight="1">
      <c r="A137" s="9"/>
      <c r="B137" s="1"/>
      <c r="C137" s="67">
        <v>9</v>
      </c>
      <c r="D137" s="1"/>
      <c r="E137" s="67" t="s">
        <v>135</v>
      </c>
      <c r="F137" s="1"/>
      <c r="G137" s="68" t="s">
        <v>120</v>
      </c>
      <c r="H137" s="69">
        <f>0+J132</f>
        <v>0</v>
      </c>
      <c r="I137" s="68" t="s">
        <v>121</v>
      </c>
      <c r="J137" s="70">
        <f>(L137-H137)</f>
        <v>0</v>
      </c>
      <c r="K137" s="68" t="s">
        <v>122</v>
      </c>
      <c r="L137" s="71">
        <f>0+L132</f>
        <v>0</v>
      </c>
      <c r="M137" s="12"/>
      <c r="N137" s="2"/>
      <c r="O137" s="2"/>
      <c r="P137" s="2"/>
      <c r="Q137" s="42">
        <f>0+Q132</f>
        <v>0</v>
      </c>
      <c r="R137" s="27">
        <f>0+R132</f>
        <v>0</v>
      </c>
      <c r="S137" s="72">
        <f>Q137*(1+J137)+R137</f>
        <v>0</v>
      </c>
    </row>
    <row r="138" thickTop="1" thickBot="1" ht="25" customHeight="1">
      <c r="A138" s="9"/>
      <c r="B138" s="73"/>
      <c r="C138" s="73"/>
      <c r="D138" s="73"/>
      <c r="E138" s="73"/>
      <c r="F138" s="73"/>
      <c r="G138" s="74" t="s">
        <v>123</v>
      </c>
      <c r="H138" s="75">
        <f>0+J132</f>
        <v>0</v>
      </c>
      <c r="I138" s="74" t="s">
        <v>124</v>
      </c>
      <c r="J138" s="76">
        <f>0+J137</f>
        <v>0</v>
      </c>
      <c r="K138" s="74" t="s">
        <v>125</v>
      </c>
      <c r="L138" s="77">
        <f>0+L132</f>
        <v>0</v>
      </c>
      <c r="M138" s="12"/>
      <c r="N138" s="2"/>
      <c r="O138" s="2"/>
      <c r="P138" s="2"/>
      <c r="Q138" s="2"/>
    </row>
    <row r="139">
      <c r="A139" s="13"/>
      <c r="B139" s="4"/>
      <c r="C139" s="4"/>
      <c r="D139" s="4"/>
      <c r="E139" s="4"/>
      <c r="F139" s="4"/>
      <c r="G139" s="4"/>
      <c r="H139" s="79"/>
      <c r="I139" s="4"/>
      <c r="J139" s="79"/>
      <c r="K139" s="4"/>
      <c r="L139" s="4"/>
      <c r="M139" s="14"/>
      <c r="N139" s="2"/>
      <c r="O139" s="2"/>
      <c r="P139" s="2"/>
      <c r="Q139" s="2"/>
    </row>
    <row r="140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2"/>
      <c r="O140" s="2"/>
      <c r="P140" s="2"/>
      <c r="Q140" s="2"/>
    </row>
  </sheetData>
  <mergeCells count="99">
    <mergeCell ref="B42:L42"/>
    <mergeCell ref="B44:D44"/>
    <mergeCell ref="B45:D45"/>
    <mergeCell ref="B46:D46"/>
    <mergeCell ref="B47:D47"/>
    <mergeCell ref="B49:D49"/>
    <mergeCell ref="B50:D50"/>
    <mergeCell ref="B51:D51"/>
    <mergeCell ref="B52:D52"/>
    <mergeCell ref="B54:D54"/>
    <mergeCell ref="B55:D55"/>
    <mergeCell ref="B56:D56"/>
    <mergeCell ref="B57:D57"/>
    <mergeCell ref="B59:D59"/>
    <mergeCell ref="B60:D60"/>
    <mergeCell ref="B61:D61"/>
    <mergeCell ref="B62:D62"/>
    <mergeCell ref="B65:L65"/>
    <mergeCell ref="B67:D67"/>
    <mergeCell ref="B68:D68"/>
    <mergeCell ref="B69:D69"/>
    <mergeCell ref="B70:D70"/>
    <mergeCell ref="B73:L73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6:C27"/>
    <mergeCell ref="B29:L29"/>
    <mergeCell ref="B31:D31"/>
    <mergeCell ref="B32:D32"/>
    <mergeCell ref="B33:D33"/>
    <mergeCell ref="B34:D34"/>
    <mergeCell ref="B36:D36"/>
    <mergeCell ref="B37:D37"/>
    <mergeCell ref="B38:D38"/>
    <mergeCell ref="B39:D39"/>
    <mergeCell ref="B23:D23"/>
    <mergeCell ref="B24:D24"/>
    <mergeCell ref="B75:D75"/>
    <mergeCell ref="B76:D76"/>
    <mergeCell ref="B77:D77"/>
    <mergeCell ref="B78:D78"/>
    <mergeCell ref="B80:D80"/>
    <mergeCell ref="B81:D81"/>
    <mergeCell ref="B82:D82"/>
    <mergeCell ref="B83:D83"/>
    <mergeCell ref="B85:D85"/>
    <mergeCell ref="B86:D86"/>
    <mergeCell ref="B87:D87"/>
    <mergeCell ref="B88:D88"/>
    <mergeCell ref="B90:D90"/>
    <mergeCell ref="B91:D91"/>
    <mergeCell ref="B92:D92"/>
    <mergeCell ref="B93:D93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133:D133"/>
    <mergeCell ref="B134:D134"/>
    <mergeCell ref="B135:D135"/>
    <mergeCell ref="B136:D136"/>
    <mergeCell ref="B131:L131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 codeName="_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55</v>
      </c>
      <c r="B10" s="1"/>
      <c r="C10" s="16"/>
      <c r="D10" s="1"/>
      <c r="E10" s="1"/>
      <c r="F10" s="1"/>
      <c r="G10" s="17"/>
      <c r="H10" s="1"/>
      <c r="I10" s="40" t="s">
        <v>56</v>
      </c>
      <c r="J10" s="41">
        <f>H40+H63+H71+H154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972</v>
      </c>
      <c r="B11" s="1"/>
      <c r="C11" s="1"/>
      <c r="D11" s="1"/>
      <c r="E11" s="1"/>
      <c r="F11" s="1"/>
      <c r="G11" s="40"/>
      <c r="H11" s="1"/>
      <c r="I11" s="40" t="s">
        <v>58</v>
      </c>
      <c r="J11" s="41">
        <f>L40+L63+L71+L154</f>
        <v>0</v>
      </c>
      <c r="K11" s="1"/>
      <c r="L11" s="1"/>
      <c r="M11" s="12"/>
      <c r="N11" s="2"/>
      <c r="O11" s="2"/>
      <c r="P11" s="2"/>
      <c r="Q11" s="42">
        <f>IF(SUM(K20:K23)&gt;0,ROUND(SUM(S20:S23)/SUM(K20:K23)-1,8),0)</f>
        <v>0</v>
      </c>
      <c r="R11" s="27">
        <f>AVERAGE(J39,J62,J70,J153)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59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60</v>
      </c>
      <c r="C19" s="43"/>
      <c r="D19" s="43"/>
      <c r="E19" s="43" t="s">
        <v>61</v>
      </c>
      <c r="F19" s="43"/>
      <c r="G19" s="44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62</v>
      </c>
      <c r="F20" s="1"/>
      <c r="G20" s="1"/>
      <c r="H20" s="1"/>
      <c r="I20" s="1"/>
      <c r="J20" s="1"/>
      <c r="K20" s="47">
        <f>H40</f>
        <v>0</v>
      </c>
      <c r="L20" s="47">
        <f>L40</f>
        <v>0</v>
      </c>
      <c r="M20" s="12"/>
      <c r="N20" s="2"/>
      <c r="O20" s="2"/>
      <c r="P20" s="2"/>
      <c r="Q20" s="2"/>
      <c r="S20" s="27">
        <f>S39</f>
        <v>0</v>
      </c>
    </row>
    <row r="21">
      <c r="A21" s="9"/>
      <c r="B21" s="45">
        <v>1</v>
      </c>
      <c r="C21" s="1"/>
      <c r="D21" s="1"/>
      <c r="E21" s="46" t="s">
        <v>134</v>
      </c>
      <c r="F21" s="1"/>
      <c r="G21" s="1"/>
      <c r="H21" s="1"/>
      <c r="I21" s="1"/>
      <c r="J21" s="1"/>
      <c r="K21" s="47">
        <f>H63</f>
        <v>0</v>
      </c>
      <c r="L21" s="47">
        <f>L63</f>
        <v>0</v>
      </c>
      <c r="M21" s="12"/>
      <c r="N21" s="2"/>
      <c r="O21" s="2"/>
      <c r="P21" s="2"/>
      <c r="Q21" s="2"/>
      <c r="S21" s="27">
        <f>S62</f>
        <v>0</v>
      </c>
    </row>
    <row r="22">
      <c r="A22" s="9"/>
      <c r="B22" s="45">
        <v>4</v>
      </c>
      <c r="C22" s="1"/>
      <c r="D22" s="1"/>
      <c r="E22" s="46" t="s">
        <v>267</v>
      </c>
      <c r="F22" s="1"/>
      <c r="G22" s="1"/>
      <c r="H22" s="1"/>
      <c r="I22" s="1"/>
      <c r="J22" s="1"/>
      <c r="K22" s="47">
        <f>H71</f>
        <v>0</v>
      </c>
      <c r="L22" s="47">
        <f>L71</f>
        <v>0</v>
      </c>
      <c r="M22" s="12"/>
      <c r="N22" s="2"/>
      <c r="O22" s="2"/>
      <c r="P22" s="2"/>
      <c r="Q22" s="2"/>
      <c r="S22" s="27">
        <f>S70</f>
        <v>0</v>
      </c>
    </row>
    <row r="23">
      <c r="A23" s="9"/>
      <c r="B23" s="45">
        <v>8</v>
      </c>
      <c r="C23" s="1"/>
      <c r="D23" s="1"/>
      <c r="E23" s="46" t="s">
        <v>269</v>
      </c>
      <c r="F23" s="1"/>
      <c r="G23" s="1"/>
      <c r="H23" s="1"/>
      <c r="I23" s="1"/>
      <c r="J23" s="1"/>
      <c r="K23" s="47">
        <f>H154</f>
        <v>0</v>
      </c>
      <c r="L23" s="47">
        <f>L154</f>
        <v>0</v>
      </c>
      <c r="M23" s="12"/>
      <c r="N23" s="2"/>
      <c r="O23" s="2"/>
      <c r="P23" s="2"/>
      <c r="Q23" s="2"/>
      <c r="S23" s="27">
        <f>S153</f>
        <v>0</v>
      </c>
    </row>
    <row r="24">
      <c r="A24" s="13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14"/>
      <c r="N24" s="2"/>
      <c r="O24" s="2"/>
      <c r="P24" s="2"/>
      <c r="Q24" s="2"/>
    </row>
    <row r="25" ht="14" customHeight="1">
      <c r="A25" s="4"/>
      <c r="B25" s="37" t="s">
        <v>64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2"/>
      <c r="N25" s="2"/>
      <c r="O25" s="2"/>
      <c r="P25" s="2"/>
      <c r="Q25" s="2"/>
    </row>
    <row r="26" ht="18" customHeight="1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80"/>
      <c r="N26" s="2"/>
      <c r="O26" s="2"/>
      <c r="P26" s="2"/>
      <c r="Q26" s="2"/>
    </row>
    <row r="27" ht="18" customHeight="1">
      <c r="A27" s="9"/>
      <c r="B27" s="43" t="s">
        <v>65</v>
      </c>
      <c r="C27" s="43" t="s">
        <v>60</v>
      </c>
      <c r="D27" s="43" t="s">
        <v>66</v>
      </c>
      <c r="E27" s="43" t="s">
        <v>61</v>
      </c>
      <c r="F27" s="43" t="s">
        <v>67</v>
      </c>
      <c r="G27" s="44" t="s">
        <v>68</v>
      </c>
      <c r="H27" s="22" t="s">
        <v>69</v>
      </c>
      <c r="I27" s="22" t="s">
        <v>70</v>
      </c>
      <c r="J27" s="22" t="s">
        <v>16</v>
      </c>
      <c r="K27" s="44" t="s">
        <v>71</v>
      </c>
      <c r="L27" s="22" t="s">
        <v>17</v>
      </c>
      <c r="M27" s="48"/>
      <c r="N27" s="2"/>
      <c r="O27" s="2"/>
      <c r="P27" s="2"/>
      <c r="Q27" s="2"/>
    </row>
    <row r="28" ht="40" customHeight="1">
      <c r="A28" s="9"/>
      <c r="B28" s="49" t="s">
        <v>72</v>
      </c>
      <c r="C28" s="1"/>
      <c r="D28" s="1"/>
      <c r="E28" s="1"/>
      <c r="F28" s="1"/>
      <c r="G28" s="1"/>
      <c r="H28" s="50"/>
      <c r="I28" s="1"/>
      <c r="J28" s="50"/>
      <c r="K28" s="1"/>
      <c r="L28" s="1"/>
      <c r="M28" s="12"/>
      <c r="N28" s="2"/>
      <c r="O28" s="2"/>
      <c r="P28" s="2"/>
      <c r="Q28" s="2"/>
    </row>
    <row r="29">
      <c r="A29" s="9"/>
      <c r="B29" s="51">
        <v>1</v>
      </c>
      <c r="C29" s="52" t="s">
        <v>136</v>
      </c>
      <c r="D29" s="52" t="s">
        <v>85</v>
      </c>
      <c r="E29" s="52" t="s">
        <v>137</v>
      </c>
      <c r="F29" s="52" t="s">
        <v>3</v>
      </c>
      <c r="G29" s="53" t="s">
        <v>138</v>
      </c>
      <c r="H29" s="54">
        <v>587.44799999999998</v>
      </c>
      <c r="I29" s="25">
        <f>ROUND(0,2)</f>
        <v>0</v>
      </c>
      <c r="J29" s="55">
        <f>ROUND(I29*H29,2)</f>
        <v>0</v>
      </c>
      <c r="K29" s="56">
        <v>0.20999999999999999</v>
      </c>
      <c r="L29" s="57">
        <f>IF(ISNUMBER(K29),ROUND(J29*(K29+1),2),0)</f>
        <v>0</v>
      </c>
      <c r="M29" s="12"/>
      <c r="N29" s="2"/>
      <c r="O29" s="2"/>
      <c r="P29" s="2"/>
      <c r="Q29" s="42">
        <f>IF(ISNUMBER(K29),IF(H29&gt;0,IF(I29&gt;0,J29,0),0),0)</f>
        <v>0</v>
      </c>
      <c r="R29" s="27">
        <f>IF(ISNUMBER(K29)=FALSE,J29,0)</f>
        <v>0</v>
      </c>
    </row>
    <row r="30">
      <c r="A30" s="9"/>
      <c r="B30" s="58" t="s">
        <v>76</v>
      </c>
      <c r="C30" s="1"/>
      <c r="D30" s="1"/>
      <c r="E30" s="59" t="s">
        <v>270</v>
      </c>
      <c r="F30" s="1"/>
      <c r="G30" s="1"/>
      <c r="H30" s="50"/>
      <c r="I30" s="1"/>
      <c r="J30" s="50"/>
      <c r="K30" s="1"/>
      <c r="L30" s="1"/>
      <c r="M30" s="12"/>
      <c r="N30" s="2"/>
      <c r="O30" s="2"/>
      <c r="P30" s="2"/>
      <c r="Q30" s="2"/>
    </row>
    <row r="31">
      <c r="A31" s="9"/>
      <c r="B31" s="58" t="s">
        <v>78</v>
      </c>
      <c r="C31" s="1"/>
      <c r="D31" s="1"/>
      <c r="E31" s="59" t="s">
        <v>973</v>
      </c>
      <c r="F31" s="1"/>
      <c r="G31" s="1"/>
      <c r="H31" s="50"/>
      <c r="I31" s="1"/>
      <c r="J31" s="50"/>
      <c r="K31" s="1"/>
      <c r="L31" s="1"/>
      <c r="M31" s="12"/>
      <c r="N31" s="2"/>
      <c r="O31" s="2"/>
      <c r="P31" s="2"/>
      <c r="Q31" s="2"/>
    </row>
    <row r="32">
      <c r="A32" s="9"/>
      <c r="B32" s="58" t="s">
        <v>80</v>
      </c>
      <c r="C32" s="1"/>
      <c r="D32" s="1"/>
      <c r="E32" s="59" t="s">
        <v>141</v>
      </c>
      <c r="F32" s="1"/>
      <c r="G32" s="1"/>
      <c r="H32" s="50"/>
      <c r="I32" s="1"/>
      <c r="J32" s="50"/>
      <c r="K32" s="1"/>
      <c r="L32" s="1"/>
      <c r="M32" s="12"/>
      <c r="N32" s="2"/>
      <c r="O32" s="2"/>
      <c r="P32" s="2"/>
      <c r="Q32" s="2"/>
    </row>
    <row r="33" thickBot="1">
      <c r="A33" s="9"/>
      <c r="B33" s="60" t="s">
        <v>82</v>
      </c>
      <c r="C33" s="31"/>
      <c r="D33" s="31"/>
      <c r="E33" s="61" t="s">
        <v>83</v>
      </c>
      <c r="F33" s="31"/>
      <c r="G33" s="31"/>
      <c r="H33" s="62"/>
      <c r="I33" s="31"/>
      <c r="J33" s="62"/>
      <c r="K33" s="31"/>
      <c r="L33" s="31"/>
      <c r="M33" s="12"/>
      <c r="N33" s="2"/>
      <c r="O33" s="2"/>
      <c r="P33" s="2"/>
      <c r="Q33" s="2"/>
    </row>
    <row r="34" thickTop="1">
      <c r="A34" s="9"/>
      <c r="B34" s="51">
        <v>2</v>
      </c>
      <c r="C34" s="52" t="s">
        <v>920</v>
      </c>
      <c r="D34" s="52" t="s">
        <v>3</v>
      </c>
      <c r="E34" s="52" t="s">
        <v>921</v>
      </c>
      <c r="F34" s="52" t="s">
        <v>3</v>
      </c>
      <c r="G34" s="53" t="s">
        <v>75</v>
      </c>
      <c r="H34" s="63">
        <v>1</v>
      </c>
      <c r="I34" s="36">
        <f>ROUND(0,2)</f>
        <v>0</v>
      </c>
      <c r="J34" s="64">
        <f>ROUND(I34*H34,2)</f>
        <v>0</v>
      </c>
      <c r="K34" s="65">
        <v>0.20999999999999999</v>
      </c>
      <c r="L34" s="66">
        <f>IF(ISNUMBER(K34),ROUND(J34*(K34+1),2),0)</f>
        <v>0</v>
      </c>
      <c r="M34" s="12"/>
      <c r="N34" s="2"/>
      <c r="O34" s="2"/>
      <c r="P34" s="2"/>
      <c r="Q34" s="42">
        <f>IF(ISNUMBER(K34),IF(H34&gt;0,IF(I34&gt;0,J34,0),0),0)</f>
        <v>0</v>
      </c>
      <c r="R34" s="27">
        <f>IF(ISNUMBER(K34)=FALSE,J34,0)</f>
        <v>0</v>
      </c>
    </row>
    <row r="35">
      <c r="A35" s="9"/>
      <c r="B35" s="58" t="s">
        <v>76</v>
      </c>
      <c r="C35" s="1"/>
      <c r="D35" s="1"/>
      <c r="E35" s="59" t="s">
        <v>3</v>
      </c>
      <c r="F35" s="1"/>
      <c r="G35" s="1"/>
      <c r="H35" s="50"/>
      <c r="I35" s="1"/>
      <c r="J35" s="50"/>
      <c r="K35" s="1"/>
      <c r="L35" s="1"/>
      <c r="M35" s="12"/>
      <c r="N35" s="2"/>
      <c r="O35" s="2"/>
      <c r="P35" s="2"/>
      <c r="Q35" s="2"/>
    </row>
    <row r="36">
      <c r="A36" s="9"/>
      <c r="B36" s="58" t="s">
        <v>78</v>
      </c>
      <c r="C36" s="1"/>
      <c r="D36" s="1"/>
      <c r="E36" s="59" t="s">
        <v>79</v>
      </c>
      <c r="F36" s="1"/>
      <c r="G36" s="1"/>
      <c r="H36" s="50"/>
      <c r="I36" s="1"/>
      <c r="J36" s="50"/>
      <c r="K36" s="1"/>
      <c r="L36" s="1"/>
      <c r="M36" s="12"/>
      <c r="N36" s="2"/>
      <c r="O36" s="2"/>
      <c r="P36" s="2"/>
      <c r="Q36" s="2"/>
    </row>
    <row r="37">
      <c r="A37" s="9"/>
      <c r="B37" s="58" t="s">
        <v>80</v>
      </c>
      <c r="C37" s="1"/>
      <c r="D37" s="1"/>
      <c r="E37" s="59" t="s">
        <v>97</v>
      </c>
      <c r="F37" s="1"/>
      <c r="G37" s="1"/>
      <c r="H37" s="50"/>
      <c r="I37" s="1"/>
      <c r="J37" s="50"/>
      <c r="K37" s="1"/>
      <c r="L37" s="1"/>
      <c r="M37" s="12"/>
      <c r="N37" s="2"/>
      <c r="O37" s="2"/>
      <c r="P37" s="2"/>
      <c r="Q37" s="2"/>
    </row>
    <row r="38" thickBot="1">
      <c r="A38" s="9"/>
      <c r="B38" s="60" t="s">
        <v>82</v>
      </c>
      <c r="C38" s="31"/>
      <c r="D38" s="31"/>
      <c r="E38" s="61" t="s">
        <v>83</v>
      </c>
      <c r="F38" s="31"/>
      <c r="G38" s="31"/>
      <c r="H38" s="62"/>
      <c r="I38" s="31"/>
      <c r="J38" s="62"/>
      <c r="K38" s="31"/>
      <c r="L38" s="31"/>
      <c r="M38" s="12"/>
      <c r="N38" s="2"/>
      <c r="O38" s="2"/>
      <c r="P38" s="2"/>
      <c r="Q38" s="2"/>
    </row>
    <row r="39" thickTop="1" thickBot="1" ht="25" customHeight="1">
      <c r="A39" s="9"/>
      <c r="B39" s="1"/>
      <c r="C39" s="67">
        <v>0</v>
      </c>
      <c r="D39" s="1"/>
      <c r="E39" s="67" t="s">
        <v>62</v>
      </c>
      <c r="F39" s="1"/>
      <c r="G39" s="68" t="s">
        <v>120</v>
      </c>
      <c r="H39" s="69">
        <f>J29+J34</f>
        <v>0</v>
      </c>
      <c r="I39" s="68" t="s">
        <v>121</v>
      </c>
      <c r="J39" s="70">
        <f>(L39-H39)</f>
        <v>0</v>
      </c>
      <c r="K39" s="68" t="s">
        <v>122</v>
      </c>
      <c r="L39" s="71">
        <f>L29+L34</f>
        <v>0</v>
      </c>
      <c r="M39" s="12"/>
      <c r="N39" s="2"/>
      <c r="O39" s="2"/>
      <c r="P39" s="2"/>
      <c r="Q39" s="42">
        <f>0+Q29+Q34</f>
        <v>0</v>
      </c>
      <c r="R39" s="27">
        <f>0+R29+R34</f>
        <v>0</v>
      </c>
      <c r="S39" s="72">
        <f>Q39*(1+J39)+R39</f>
        <v>0</v>
      </c>
    </row>
    <row r="40" thickTop="1" thickBot="1" ht="25" customHeight="1">
      <c r="A40" s="9"/>
      <c r="B40" s="73"/>
      <c r="C40" s="73"/>
      <c r="D40" s="73"/>
      <c r="E40" s="73"/>
      <c r="F40" s="73"/>
      <c r="G40" s="74" t="s">
        <v>123</v>
      </c>
      <c r="H40" s="75">
        <f>J29+J34</f>
        <v>0</v>
      </c>
      <c r="I40" s="74" t="s">
        <v>124</v>
      </c>
      <c r="J40" s="76">
        <f>0+J39</f>
        <v>0</v>
      </c>
      <c r="K40" s="74" t="s">
        <v>125</v>
      </c>
      <c r="L40" s="77">
        <f>L29+L34</f>
        <v>0</v>
      </c>
      <c r="M40" s="12"/>
      <c r="N40" s="2"/>
      <c r="O40" s="2"/>
      <c r="P40" s="2"/>
      <c r="Q40" s="2"/>
    </row>
    <row r="41" ht="40" customHeight="1">
      <c r="A41" s="9"/>
      <c r="B41" s="78" t="s">
        <v>154</v>
      </c>
      <c r="C41" s="1"/>
      <c r="D41" s="1"/>
      <c r="E41" s="1"/>
      <c r="F41" s="1"/>
      <c r="G41" s="1"/>
      <c r="H41" s="50"/>
      <c r="I41" s="1"/>
      <c r="J41" s="50"/>
      <c r="K41" s="1"/>
      <c r="L41" s="1"/>
      <c r="M41" s="12"/>
      <c r="N41" s="2"/>
      <c r="O41" s="2"/>
      <c r="P41" s="2"/>
      <c r="Q41" s="2"/>
    </row>
    <row r="42">
      <c r="A42" s="9"/>
      <c r="B42" s="51">
        <v>3</v>
      </c>
      <c r="C42" s="52" t="s">
        <v>922</v>
      </c>
      <c r="D42" s="52" t="s">
        <v>3</v>
      </c>
      <c r="E42" s="52" t="s">
        <v>923</v>
      </c>
      <c r="F42" s="52" t="s">
        <v>3</v>
      </c>
      <c r="G42" s="53" t="s">
        <v>171</v>
      </c>
      <c r="H42" s="54">
        <v>326.36000000000001</v>
      </c>
      <c r="I42" s="25">
        <f>ROUND(0,2)</f>
        <v>0</v>
      </c>
      <c r="J42" s="55">
        <f>ROUND(I42*H42,2)</f>
        <v>0</v>
      </c>
      <c r="K42" s="56">
        <v>0.20999999999999999</v>
      </c>
      <c r="L42" s="57">
        <f>IF(ISNUMBER(K42),ROUND(J42*(K42+1),2),0)</f>
        <v>0</v>
      </c>
      <c r="M42" s="12"/>
      <c r="N42" s="2"/>
      <c r="O42" s="2"/>
      <c r="P42" s="2"/>
      <c r="Q42" s="42">
        <f>IF(ISNUMBER(K42),IF(H42&gt;0,IF(I42&gt;0,J42,0),0),0)</f>
        <v>0</v>
      </c>
      <c r="R42" s="27">
        <f>IF(ISNUMBER(K42)=FALSE,J42,0)</f>
        <v>0</v>
      </c>
    </row>
    <row r="43">
      <c r="A43" s="9"/>
      <c r="B43" s="58" t="s">
        <v>76</v>
      </c>
      <c r="C43" s="1"/>
      <c r="D43" s="1"/>
      <c r="E43" s="59" t="s">
        <v>974</v>
      </c>
      <c r="F43" s="1"/>
      <c r="G43" s="1"/>
      <c r="H43" s="50"/>
      <c r="I43" s="1"/>
      <c r="J43" s="50"/>
      <c r="K43" s="1"/>
      <c r="L43" s="1"/>
      <c r="M43" s="12"/>
      <c r="N43" s="2"/>
      <c r="O43" s="2"/>
      <c r="P43" s="2"/>
      <c r="Q43" s="2"/>
    </row>
    <row r="44">
      <c r="A44" s="9"/>
      <c r="B44" s="58" t="s">
        <v>78</v>
      </c>
      <c r="C44" s="1"/>
      <c r="D44" s="1"/>
      <c r="E44" s="59" t="s">
        <v>975</v>
      </c>
      <c r="F44" s="1"/>
      <c r="G44" s="1"/>
      <c r="H44" s="50"/>
      <c r="I44" s="1"/>
      <c r="J44" s="50"/>
      <c r="K44" s="1"/>
      <c r="L44" s="1"/>
      <c r="M44" s="12"/>
      <c r="N44" s="2"/>
      <c r="O44" s="2"/>
      <c r="P44" s="2"/>
      <c r="Q44" s="2"/>
    </row>
    <row r="45">
      <c r="A45" s="9"/>
      <c r="B45" s="58" t="s">
        <v>80</v>
      </c>
      <c r="C45" s="1"/>
      <c r="D45" s="1"/>
      <c r="E45" s="59" t="s">
        <v>926</v>
      </c>
      <c r="F45" s="1"/>
      <c r="G45" s="1"/>
      <c r="H45" s="50"/>
      <c r="I45" s="1"/>
      <c r="J45" s="50"/>
      <c r="K45" s="1"/>
      <c r="L45" s="1"/>
      <c r="M45" s="12"/>
      <c r="N45" s="2"/>
      <c r="O45" s="2"/>
      <c r="P45" s="2"/>
      <c r="Q45" s="2"/>
    </row>
    <row r="46" thickBot="1">
      <c r="A46" s="9"/>
      <c r="B46" s="60" t="s">
        <v>82</v>
      </c>
      <c r="C46" s="31"/>
      <c r="D46" s="31"/>
      <c r="E46" s="61" t="s">
        <v>83</v>
      </c>
      <c r="F46" s="31"/>
      <c r="G46" s="31"/>
      <c r="H46" s="62"/>
      <c r="I46" s="31"/>
      <c r="J46" s="62"/>
      <c r="K46" s="31"/>
      <c r="L46" s="31"/>
      <c r="M46" s="12"/>
      <c r="N46" s="2"/>
      <c r="O46" s="2"/>
      <c r="P46" s="2"/>
      <c r="Q46" s="2"/>
    </row>
    <row r="47" thickTop="1">
      <c r="A47" s="9"/>
      <c r="B47" s="51">
        <v>4</v>
      </c>
      <c r="C47" s="52" t="s">
        <v>225</v>
      </c>
      <c r="D47" s="52" t="s">
        <v>85</v>
      </c>
      <c r="E47" s="52" t="s">
        <v>226</v>
      </c>
      <c r="F47" s="52" t="s">
        <v>3</v>
      </c>
      <c r="G47" s="53" t="s">
        <v>171</v>
      </c>
      <c r="H47" s="63">
        <v>326.36000000000001</v>
      </c>
      <c r="I47" s="36">
        <f>ROUND(0,2)</f>
        <v>0</v>
      </c>
      <c r="J47" s="64">
        <f>ROUND(I47*H47,2)</f>
        <v>0</v>
      </c>
      <c r="K47" s="65">
        <v>0.20999999999999999</v>
      </c>
      <c r="L47" s="66">
        <f>IF(ISNUMBER(K47),ROUND(J47*(K47+1),2),0)</f>
        <v>0</v>
      </c>
      <c r="M47" s="12"/>
      <c r="N47" s="2"/>
      <c r="O47" s="2"/>
      <c r="P47" s="2"/>
      <c r="Q47" s="42">
        <f>IF(ISNUMBER(K47),IF(H47&gt;0,IF(I47&gt;0,J47,0),0),0)</f>
        <v>0</v>
      </c>
      <c r="R47" s="27">
        <f>IF(ISNUMBER(K47)=FALSE,J47,0)</f>
        <v>0</v>
      </c>
    </row>
    <row r="48">
      <c r="A48" s="9"/>
      <c r="B48" s="58" t="s">
        <v>76</v>
      </c>
      <c r="C48" s="1"/>
      <c r="D48" s="1"/>
      <c r="E48" s="59" t="s">
        <v>309</v>
      </c>
      <c r="F48" s="1"/>
      <c r="G48" s="1"/>
      <c r="H48" s="50"/>
      <c r="I48" s="1"/>
      <c r="J48" s="50"/>
      <c r="K48" s="1"/>
      <c r="L48" s="1"/>
      <c r="M48" s="12"/>
      <c r="N48" s="2"/>
      <c r="O48" s="2"/>
      <c r="P48" s="2"/>
      <c r="Q48" s="2"/>
    </row>
    <row r="49">
      <c r="A49" s="9"/>
      <c r="B49" s="58" t="s">
        <v>78</v>
      </c>
      <c r="C49" s="1"/>
      <c r="D49" s="1"/>
      <c r="E49" s="59" t="s">
        <v>976</v>
      </c>
      <c r="F49" s="1"/>
      <c r="G49" s="1"/>
      <c r="H49" s="50"/>
      <c r="I49" s="1"/>
      <c r="J49" s="50"/>
      <c r="K49" s="1"/>
      <c r="L49" s="1"/>
      <c r="M49" s="12"/>
      <c r="N49" s="2"/>
      <c r="O49" s="2"/>
      <c r="P49" s="2"/>
      <c r="Q49" s="2"/>
    </row>
    <row r="50">
      <c r="A50" s="9"/>
      <c r="B50" s="58" t="s">
        <v>80</v>
      </c>
      <c r="C50" s="1"/>
      <c r="D50" s="1"/>
      <c r="E50" s="59" t="s">
        <v>229</v>
      </c>
      <c r="F50" s="1"/>
      <c r="G50" s="1"/>
      <c r="H50" s="50"/>
      <c r="I50" s="1"/>
      <c r="J50" s="50"/>
      <c r="K50" s="1"/>
      <c r="L50" s="1"/>
      <c r="M50" s="12"/>
      <c r="N50" s="2"/>
      <c r="O50" s="2"/>
      <c r="P50" s="2"/>
      <c r="Q50" s="2"/>
    </row>
    <row r="51" thickBot="1">
      <c r="A51" s="9"/>
      <c r="B51" s="60" t="s">
        <v>82</v>
      </c>
      <c r="C51" s="31"/>
      <c r="D51" s="31"/>
      <c r="E51" s="61" t="s">
        <v>83</v>
      </c>
      <c r="F51" s="31"/>
      <c r="G51" s="31"/>
      <c r="H51" s="62"/>
      <c r="I51" s="31"/>
      <c r="J51" s="62"/>
      <c r="K51" s="31"/>
      <c r="L51" s="31"/>
      <c r="M51" s="12"/>
      <c r="N51" s="2"/>
      <c r="O51" s="2"/>
      <c r="P51" s="2"/>
      <c r="Q51" s="2"/>
    </row>
    <row r="52" thickTop="1">
      <c r="A52" s="9"/>
      <c r="B52" s="51">
        <v>5</v>
      </c>
      <c r="C52" s="52" t="s">
        <v>767</v>
      </c>
      <c r="D52" s="52" t="s">
        <v>3</v>
      </c>
      <c r="E52" s="52" t="s">
        <v>768</v>
      </c>
      <c r="F52" s="52" t="s">
        <v>3</v>
      </c>
      <c r="G52" s="53" t="s">
        <v>171</v>
      </c>
      <c r="H52" s="63">
        <v>216.01599999999999</v>
      </c>
      <c r="I52" s="36">
        <f>ROUND(0,2)</f>
        <v>0</v>
      </c>
      <c r="J52" s="64">
        <f>ROUND(I52*H52,2)</f>
        <v>0</v>
      </c>
      <c r="K52" s="65">
        <v>0.20999999999999999</v>
      </c>
      <c r="L52" s="66">
        <f>IF(ISNUMBER(K52),ROUND(J52*(K52+1),2),0)</f>
        <v>0</v>
      </c>
      <c r="M52" s="12"/>
      <c r="N52" s="2"/>
      <c r="O52" s="2"/>
      <c r="P52" s="2"/>
      <c r="Q52" s="42">
        <f>IF(ISNUMBER(K52),IF(H52&gt;0,IF(I52&gt;0,J52,0),0),0)</f>
        <v>0</v>
      </c>
      <c r="R52" s="27">
        <f>IF(ISNUMBER(K52)=FALSE,J52,0)</f>
        <v>0</v>
      </c>
    </row>
    <row r="53">
      <c r="A53" s="9"/>
      <c r="B53" s="58" t="s">
        <v>76</v>
      </c>
      <c r="C53" s="1"/>
      <c r="D53" s="1"/>
      <c r="E53" s="59" t="s">
        <v>928</v>
      </c>
      <c r="F53" s="1"/>
      <c r="G53" s="1"/>
      <c r="H53" s="50"/>
      <c r="I53" s="1"/>
      <c r="J53" s="50"/>
      <c r="K53" s="1"/>
      <c r="L53" s="1"/>
      <c r="M53" s="12"/>
      <c r="N53" s="2"/>
      <c r="O53" s="2"/>
      <c r="P53" s="2"/>
      <c r="Q53" s="2"/>
    </row>
    <row r="54">
      <c r="A54" s="9"/>
      <c r="B54" s="58" t="s">
        <v>78</v>
      </c>
      <c r="C54" s="1"/>
      <c r="D54" s="1"/>
      <c r="E54" s="59" t="s">
        <v>977</v>
      </c>
      <c r="F54" s="1"/>
      <c r="G54" s="1"/>
      <c r="H54" s="50"/>
      <c r="I54" s="1"/>
      <c r="J54" s="50"/>
      <c r="K54" s="1"/>
      <c r="L54" s="1"/>
      <c r="M54" s="12"/>
      <c r="N54" s="2"/>
      <c r="O54" s="2"/>
      <c r="P54" s="2"/>
      <c r="Q54" s="2"/>
    </row>
    <row r="55">
      <c r="A55" s="9"/>
      <c r="B55" s="58" t="s">
        <v>80</v>
      </c>
      <c r="C55" s="1"/>
      <c r="D55" s="1"/>
      <c r="E55" s="59" t="s">
        <v>771</v>
      </c>
      <c r="F55" s="1"/>
      <c r="G55" s="1"/>
      <c r="H55" s="50"/>
      <c r="I55" s="1"/>
      <c r="J55" s="50"/>
      <c r="K55" s="1"/>
      <c r="L55" s="1"/>
      <c r="M55" s="12"/>
      <c r="N55" s="2"/>
      <c r="O55" s="2"/>
      <c r="P55" s="2"/>
      <c r="Q55" s="2"/>
    </row>
    <row r="56" thickBot="1">
      <c r="A56" s="9"/>
      <c r="B56" s="60" t="s">
        <v>82</v>
      </c>
      <c r="C56" s="31"/>
      <c r="D56" s="31"/>
      <c r="E56" s="61" t="s">
        <v>83</v>
      </c>
      <c r="F56" s="31"/>
      <c r="G56" s="31"/>
      <c r="H56" s="62"/>
      <c r="I56" s="31"/>
      <c r="J56" s="62"/>
      <c r="K56" s="31"/>
      <c r="L56" s="31"/>
      <c r="M56" s="12"/>
      <c r="N56" s="2"/>
      <c r="O56" s="2"/>
      <c r="P56" s="2"/>
      <c r="Q56" s="2"/>
    </row>
    <row r="57" thickTop="1">
      <c r="A57" s="9"/>
      <c r="B57" s="51">
        <v>6</v>
      </c>
      <c r="C57" s="52" t="s">
        <v>241</v>
      </c>
      <c r="D57" s="52" t="s">
        <v>147</v>
      </c>
      <c r="E57" s="52" t="s">
        <v>242</v>
      </c>
      <c r="F57" s="52" t="s">
        <v>3</v>
      </c>
      <c r="G57" s="53" t="s">
        <v>171</v>
      </c>
      <c r="H57" s="63">
        <v>91.953000000000003</v>
      </c>
      <c r="I57" s="36">
        <f>ROUND(0,2)</f>
        <v>0</v>
      </c>
      <c r="J57" s="64">
        <f>ROUND(I57*H57,2)</f>
        <v>0</v>
      </c>
      <c r="K57" s="65">
        <v>0.20999999999999999</v>
      </c>
      <c r="L57" s="66">
        <f>IF(ISNUMBER(K57),ROUND(J57*(K57+1),2),0)</f>
        <v>0</v>
      </c>
      <c r="M57" s="12"/>
      <c r="N57" s="2"/>
      <c r="O57" s="2"/>
      <c r="P57" s="2"/>
      <c r="Q57" s="42">
        <f>IF(ISNUMBER(K57),IF(H57&gt;0,IF(I57&gt;0,J57,0),0),0)</f>
        <v>0</v>
      </c>
      <c r="R57" s="27">
        <f>IF(ISNUMBER(K57)=FALSE,J57,0)</f>
        <v>0</v>
      </c>
    </row>
    <row r="58">
      <c r="A58" s="9"/>
      <c r="B58" s="58" t="s">
        <v>76</v>
      </c>
      <c r="C58" s="1"/>
      <c r="D58" s="1"/>
      <c r="E58" s="59" t="s">
        <v>932</v>
      </c>
      <c r="F58" s="1"/>
      <c r="G58" s="1"/>
      <c r="H58" s="50"/>
      <c r="I58" s="1"/>
      <c r="J58" s="50"/>
      <c r="K58" s="1"/>
      <c r="L58" s="1"/>
      <c r="M58" s="12"/>
      <c r="N58" s="2"/>
      <c r="O58" s="2"/>
      <c r="P58" s="2"/>
      <c r="Q58" s="2"/>
    </row>
    <row r="59">
      <c r="A59" s="9"/>
      <c r="B59" s="58" t="s">
        <v>78</v>
      </c>
      <c r="C59" s="1"/>
      <c r="D59" s="1"/>
      <c r="E59" s="59" t="s">
        <v>978</v>
      </c>
      <c r="F59" s="1"/>
      <c r="G59" s="1"/>
      <c r="H59" s="50"/>
      <c r="I59" s="1"/>
      <c r="J59" s="50"/>
      <c r="K59" s="1"/>
      <c r="L59" s="1"/>
      <c r="M59" s="12"/>
      <c r="N59" s="2"/>
      <c r="O59" s="2"/>
      <c r="P59" s="2"/>
      <c r="Q59" s="2"/>
    </row>
    <row r="60">
      <c r="A60" s="9"/>
      <c r="B60" s="58" t="s">
        <v>80</v>
      </c>
      <c r="C60" s="1"/>
      <c r="D60" s="1"/>
      <c r="E60" s="59" t="s">
        <v>245</v>
      </c>
      <c r="F60" s="1"/>
      <c r="G60" s="1"/>
      <c r="H60" s="50"/>
      <c r="I60" s="1"/>
      <c r="J60" s="50"/>
      <c r="K60" s="1"/>
      <c r="L60" s="1"/>
      <c r="M60" s="12"/>
      <c r="N60" s="2"/>
      <c r="O60" s="2"/>
      <c r="P60" s="2"/>
      <c r="Q60" s="2"/>
    </row>
    <row r="61" thickBot="1">
      <c r="A61" s="9"/>
      <c r="B61" s="60" t="s">
        <v>82</v>
      </c>
      <c r="C61" s="31"/>
      <c r="D61" s="31"/>
      <c r="E61" s="61" t="s">
        <v>83</v>
      </c>
      <c r="F61" s="31"/>
      <c r="G61" s="31"/>
      <c r="H61" s="62"/>
      <c r="I61" s="31"/>
      <c r="J61" s="62"/>
      <c r="K61" s="31"/>
      <c r="L61" s="31"/>
      <c r="M61" s="12"/>
      <c r="N61" s="2"/>
      <c r="O61" s="2"/>
      <c r="P61" s="2"/>
      <c r="Q61" s="2"/>
    </row>
    <row r="62" thickTop="1" thickBot="1" ht="25" customHeight="1">
      <c r="A62" s="9"/>
      <c r="B62" s="1"/>
      <c r="C62" s="67">
        <v>1</v>
      </c>
      <c r="D62" s="1"/>
      <c r="E62" s="67" t="s">
        <v>134</v>
      </c>
      <c r="F62" s="1"/>
      <c r="G62" s="68" t="s">
        <v>120</v>
      </c>
      <c r="H62" s="69">
        <f>J42+J47+J52+J57</f>
        <v>0</v>
      </c>
      <c r="I62" s="68" t="s">
        <v>121</v>
      </c>
      <c r="J62" s="70">
        <f>(L62-H62)</f>
        <v>0</v>
      </c>
      <c r="K62" s="68" t="s">
        <v>122</v>
      </c>
      <c r="L62" s="71">
        <f>L42+L47+L52+L57</f>
        <v>0</v>
      </c>
      <c r="M62" s="12"/>
      <c r="N62" s="2"/>
      <c r="O62" s="2"/>
      <c r="P62" s="2"/>
      <c r="Q62" s="42">
        <f>0+Q42+Q47+Q52+Q57</f>
        <v>0</v>
      </c>
      <c r="R62" s="27">
        <f>0+R42+R47+R52+R57</f>
        <v>0</v>
      </c>
      <c r="S62" s="72">
        <f>Q62*(1+J62)+R62</f>
        <v>0</v>
      </c>
    </row>
    <row r="63" thickTop="1" thickBot="1" ht="25" customHeight="1">
      <c r="A63" s="9"/>
      <c r="B63" s="73"/>
      <c r="C63" s="73"/>
      <c r="D63" s="73"/>
      <c r="E63" s="73"/>
      <c r="F63" s="73"/>
      <c r="G63" s="74" t="s">
        <v>123</v>
      </c>
      <c r="H63" s="75">
        <f>J42+J47+J52+J57</f>
        <v>0</v>
      </c>
      <c r="I63" s="74" t="s">
        <v>124</v>
      </c>
      <c r="J63" s="76">
        <f>0+J62</f>
        <v>0</v>
      </c>
      <c r="K63" s="74" t="s">
        <v>125</v>
      </c>
      <c r="L63" s="77">
        <f>L42+L47+L52+L57</f>
        <v>0</v>
      </c>
      <c r="M63" s="12"/>
      <c r="N63" s="2"/>
      <c r="O63" s="2"/>
      <c r="P63" s="2"/>
      <c r="Q63" s="2"/>
    </row>
    <row r="64" ht="40" customHeight="1">
      <c r="A64" s="9"/>
      <c r="B64" s="78" t="s">
        <v>370</v>
      </c>
      <c r="C64" s="1"/>
      <c r="D64" s="1"/>
      <c r="E64" s="1"/>
      <c r="F64" s="1"/>
      <c r="G64" s="1"/>
      <c r="H64" s="50"/>
      <c r="I64" s="1"/>
      <c r="J64" s="50"/>
      <c r="K64" s="1"/>
      <c r="L64" s="1"/>
      <c r="M64" s="12"/>
      <c r="N64" s="2"/>
      <c r="O64" s="2"/>
      <c r="P64" s="2"/>
      <c r="Q64" s="2"/>
    </row>
    <row r="65">
      <c r="A65" s="9"/>
      <c r="B65" s="51">
        <v>7</v>
      </c>
      <c r="C65" s="52" t="s">
        <v>371</v>
      </c>
      <c r="D65" s="52" t="s">
        <v>3</v>
      </c>
      <c r="E65" s="52" t="s">
        <v>372</v>
      </c>
      <c r="F65" s="52" t="s">
        <v>3</v>
      </c>
      <c r="G65" s="53" t="s">
        <v>171</v>
      </c>
      <c r="H65" s="54">
        <v>18.390999999999998</v>
      </c>
      <c r="I65" s="25">
        <f>ROUND(0,2)</f>
        <v>0</v>
      </c>
      <c r="J65" s="55">
        <f>ROUND(I65*H65,2)</f>
        <v>0</v>
      </c>
      <c r="K65" s="56">
        <v>0.20999999999999999</v>
      </c>
      <c r="L65" s="57">
        <f>IF(ISNUMBER(K65),ROUND(J65*(K65+1),2),0)</f>
        <v>0</v>
      </c>
      <c r="M65" s="12"/>
      <c r="N65" s="2"/>
      <c r="O65" s="2"/>
      <c r="P65" s="2"/>
      <c r="Q65" s="42">
        <f>IF(ISNUMBER(K65),IF(H65&gt;0,IF(I65&gt;0,J65,0),0),0)</f>
        <v>0</v>
      </c>
      <c r="R65" s="27">
        <f>IF(ISNUMBER(K65)=FALSE,J65,0)</f>
        <v>0</v>
      </c>
    </row>
    <row r="66">
      <c r="A66" s="9"/>
      <c r="B66" s="58" t="s">
        <v>76</v>
      </c>
      <c r="C66" s="1"/>
      <c r="D66" s="1"/>
      <c r="E66" s="59" t="s">
        <v>932</v>
      </c>
      <c r="F66" s="1"/>
      <c r="G66" s="1"/>
      <c r="H66" s="50"/>
      <c r="I66" s="1"/>
      <c r="J66" s="50"/>
      <c r="K66" s="1"/>
      <c r="L66" s="1"/>
      <c r="M66" s="12"/>
      <c r="N66" s="2"/>
      <c r="O66" s="2"/>
      <c r="P66" s="2"/>
      <c r="Q66" s="2"/>
    </row>
    <row r="67">
      <c r="A67" s="9"/>
      <c r="B67" s="58" t="s">
        <v>78</v>
      </c>
      <c r="C67" s="1"/>
      <c r="D67" s="1"/>
      <c r="E67" s="59" t="s">
        <v>979</v>
      </c>
      <c r="F67" s="1"/>
      <c r="G67" s="1"/>
      <c r="H67" s="50"/>
      <c r="I67" s="1"/>
      <c r="J67" s="50"/>
      <c r="K67" s="1"/>
      <c r="L67" s="1"/>
      <c r="M67" s="12"/>
      <c r="N67" s="2"/>
      <c r="O67" s="2"/>
      <c r="P67" s="2"/>
      <c r="Q67" s="2"/>
    </row>
    <row r="68">
      <c r="A68" s="9"/>
      <c r="B68" s="58" t="s">
        <v>80</v>
      </c>
      <c r="C68" s="1"/>
      <c r="D68" s="1"/>
      <c r="E68" s="59" t="s">
        <v>360</v>
      </c>
      <c r="F68" s="1"/>
      <c r="G68" s="1"/>
      <c r="H68" s="50"/>
      <c r="I68" s="1"/>
      <c r="J68" s="50"/>
      <c r="K68" s="1"/>
      <c r="L68" s="1"/>
      <c r="M68" s="12"/>
      <c r="N68" s="2"/>
      <c r="O68" s="2"/>
      <c r="P68" s="2"/>
      <c r="Q68" s="2"/>
    </row>
    <row r="69" thickBot="1">
      <c r="A69" s="9"/>
      <c r="B69" s="60" t="s">
        <v>82</v>
      </c>
      <c r="C69" s="31"/>
      <c r="D69" s="31"/>
      <c r="E69" s="61" t="s">
        <v>83</v>
      </c>
      <c r="F69" s="31"/>
      <c r="G69" s="31"/>
      <c r="H69" s="62"/>
      <c r="I69" s="31"/>
      <c r="J69" s="62"/>
      <c r="K69" s="31"/>
      <c r="L69" s="31"/>
      <c r="M69" s="12"/>
      <c r="N69" s="2"/>
      <c r="O69" s="2"/>
      <c r="P69" s="2"/>
      <c r="Q69" s="2"/>
    </row>
    <row r="70" thickTop="1" thickBot="1" ht="25" customHeight="1">
      <c r="A70" s="9"/>
      <c r="B70" s="1"/>
      <c r="C70" s="67">
        <v>4</v>
      </c>
      <c r="D70" s="1"/>
      <c r="E70" s="67" t="s">
        <v>267</v>
      </c>
      <c r="F70" s="1"/>
      <c r="G70" s="68" t="s">
        <v>120</v>
      </c>
      <c r="H70" s="69">
        <f>0+J65</f>
        <v>0</v>
      </c>
      <c r="I70" s="68" t="s">
        <v>121</v>
      </c>
      <c r="J70" s="70">
        <f>(L70-H70)</f>
        <v>0</v>
      </c>
      <c r="K70" s="68" t="s">
        <v>122</v>
      </c>
      <c r="L70" s="71">
        <f>0+L65</f>
        <v>0</v>
      </c>
      <c r="M70" s="12"/>
      <c r="N70" s="2"/>
      <c r="O70" s="2"/>
      <c r="P70" s="2"/>
      <c r="Q70" s="42">
        <f>0+Q65</f>
        <v>0</v>
      </c>
      <c r="R70" s="27">
        <f>0+R65</f>
        <v>0</v>
      </c>
      <c r="S70" s="72">
        <f>Q70*(1+J70)+R70</f>
        <v>0</v>
      </c>
    </row>
    <row r="71" thickTop="1" thickBot="1" ht="25" customHeight="1">
      <c r="A71" s="9"/>
      <c r="B71" s="73"/>
      <c r="C71" s="73"/>
      <c r="D71" s="73"/>
      <c r="E71" s="73"/>
      <c r="F71" s="73"/>
      <c r="G71" s="74" t="s">
        <v>123</v>
      </c>
      <c r="H71" s="75">
        <f>0+J65</f>
        <v>0</v>
      </c>
      <c r="I71" s="74" t="s">
        <v>124</v>
      </c>
      <c r="J71" s="76">
        <f>0+J70</f>
        <v>0</v>
      </c>
      <c r="K71" s="74" t="s">
        <v>125</v>
      </c>
      <c r="L71" s="77">
        <f>0+L65</f>
        <v>0</v>
      </c>
      <c r="M71" s="12"/>
      <c r="N71" s="2"/>
      <c r="O71" s="2"/>
      <c r="P71" s="2"/>
      <c r="Q71" s="2"/>
    </row>
    <row r="72" ht="40" customHeight="1">
      <c r="A72" s="9"/>
      <c r="B72" s="78" t="s">
        <v>420</v>
      </c>
      <c r="C72" s="1"/>
      <c r="D72" s="1"/>
      <c r="E72" s="1"/>
      <c r="F72" s="1"/>
      <c r="G72" s="1"/>
      <c r="H72" s="50"/>
      <c r="I72" s="1"/>
      <c r="J72" s="50"/>
      <c r="K72" s="1"/>
      <c r="L72" s="1"/>
      <c r="M72" s="12"/>
      <c r="N72" s="2"/>
      <c r="O72" s="2"/>
      <c r="P72" s="2"/>
      <c r="Q72" s="2"/>
    </row>
    <row r="73">
      <c r="A73" s="9"/>
      <c r="B73" s="51">
        <v>8</v>
      </c>
      <c r="C73" s="52" t="s">
        <v>934</v>
      </c>
      <c r="D73" s="52" t="s">
        <v>3</v>
      </c>
      <c r="E73" s="52" t="s">
        <v>935</v>
      </c>
      <c r="F73" s="52" t="s">
        <v>3</v>
      </c>
      <c r="G73" s="53" t="s">
        <v>185</v>
      </c>
      <c r="H73" s="54">
        <v>204.34</v>
      </c>
      <c r="I73" s="25">
        <f>ROUND(0,2)</f>
        <v>0</v>
      </c>
      <c r="J73" s="55">
        <f>ROUND(I73*H73,2)</f>
        <v>0</v>
      </c>
      <c r="K73" s="56">
        <v>0.20999999999999999</v>
      </c>
      <c r="L73" s="57">
        <f>IF(ISNUMBER(K73),ROUND(J73*(K73+1),2),0)</f>
        <v>0</v>
      </c>
      <c r="M73" s="12"/>
      <c r="N73" s="2"/>
      <c r="O73" s="2"/>
      <c r="P73" s="2"/>
      <c r="Q73" s="42">
        <f>IF(ISNUMBER(K73),IF(H73&gt;0,IF(I73&gt;0,J73,0),0),0)</f>
        <v>0</v>
      </c>
      <c r="R73" s="27">
        <f>IF(ISNUMBER(K73)=FALSE,J73,0)</f>
        <v>0</v>
      </c>
    </row>
    <row r="74">
      <c r="A74" s="9"/>
      <c r="B74" s="58" t="s">
        <v>76</v>
      </c>
      <c r="C74" s="1"/>
      <c r="D74" s="1"/>
      <c r="E74" s="59" t="s">
        <v>936</v>
      </c>
      <c r="F74" s="1"/>
      <c r="G74" s="1"/>
      <c r="H74" s="50"/>
      <c r="I74" s="1"/>
      <c r="J74" s="50"/>
      <c r="K74" s="1"/>
      <c r="L74" s="1"/>
      <c r="M74" s="12"/>
      <c r="N74" s="2"/>
      <c r="O74" s="2"/>
      <c r="P74" s="2"/>
      <c r="Q74" s="2"/>
    </row>
    <row r="75">
      <c r="A75" s="9"/>
      <c r="B75" s="58" t="s">
        <v>78</v>
      </c>
      <c r="C75" s="1"/>
      <c r="D75" s="1"/>
      <c r="E75" s="59" t="s">
        <v>980</v>
      </c>
      <c r="F75" s="1"/>
      <c r="G75" s="1"/>
      <c r="H75" s="50"/>
      <c r="I75" s="1"/>
      <c r="J75" s="50"/>
      <c r="K75" s="1"/>
      <c r="L75" s="1"/>
      <c r="M75" s="12"/>
      <c r="N75" s="2"/>
      <c r="O75" s="2"/>
      <c r="P75" s="2"/>
      <c r="Q75" s="2"/>
    </row>
    <row r="76">
      <c r="A76" s="9"/>
      <c r="B76" s="58" t="s">
        <v>80</v>
      </c>
      <c r="C76" s="1"/>
      <c r="D76" s="1"/>
      <c r="E76" s="59" t="s">
        <v>938</v>
      </c>
      <c r="F76" s="1"/>
      <c r="G76" s="1"/>
      <c r="H76" s="50"/>
      <c r="I76" s="1"/>
      <c r="J76" s="50"/>
      <c r="K76" s="1"/>
      <c r="L76" s="1"/>
      <c r="M76" s="12"/>
      <c r="N76" s="2"/>
      <c r="O76" s="2"/>
      <c r="P76" s="2"/>
      <c r="Q76" s="2"/>
    </row>
    <row r="77" thickBot="1">
      <c r="A77" s="9"/>
      <c r="B77" s="60" t="s">
        <v>82</v>
      </c>
      <c r="C77" s="31"/>
      <c r="D77" s="31"/>
      <c r="E77" s="61" t="s">
        <v>83</v>
      </c>
      <c r="F77" s="31"/>
      <c r="G77" s="31"/>
      <c r="H77" s="62"/>
      <c r="I77" s="31"/>
      <c r="J77" s="62"/>
      <c r="K77" s="31"/>
      <c r="L77" s="31"/>
      <c r="M77" s="12"/>
      <c r="N77" s="2"/>
      <c r="O77" s="2"/>
      <c r="P77" s="2"/>
      <c r="Q77" s="2"/>
    </row>
    <row r="78" thickTop="1">
      <c r="A78" s="9"/>
      <c r="B78" s="51">
        <v>9</v>
      </c>
      <c r="C78" s="52" t="s">
        <v>981</v>
      </c>
      <c r="D78" s="52" t="s">
        <v>3</v>
      </c>
      <c r="E78" s="52" t="s">
        <v>982</v>
      </c>
      <c r="F78" s="52" t="s">
        <v>3</v>
      </c>
      <c r="G78" s="53" t="s">
        <v>185</v>
      </c>
      <c r="H78" s="63">
        <v>26.25</v>
      </c>
      <c r="I78" s="36">
        <f>ROUND(0,2)</f>
        <v>0</v>
      </c>
      <c r="J78" s="64">
        <f>ROUND(I78*H78,2)</f>
        <v>0</v>
      </c>
      <c r="K78" s="65">
        <v>0.20999999999999999</v>
      </c>
      <c r="L78" s="66">
        <f>IF(ISNUMBER(K78),ROUND(J78*(K78+1),2),0)</f>
        <v>0</v>
      </c>
      <c r="M78" s="12"/>
      <c r="N78" s="2"/>
      <c r="O78" s="2"/>
      <c r="P78" s="2"/>
      <c r="Q78" s="42">
        <f>IF(ISNUMBER(K78),IF(H78&gt;0,IF(I78&gt;0,J78,0),0),0)</f>
        <v>0</v>
      </c>
      <c r="R78" s="27">
        <f>IF(ISNUMBER(K78)=FALSE,J78,0)</f>
        <v>0</v>
      </c>
    </row>
    <row r="79">
      <c r="A79" s="9"/>
      <c r="B79" s="58" t="s">
        <v>76</v>
      </c>
      <c r="C79" s="1"/>
      <c r="D79" s="1"/>
      <c r="E79" s="59" t="s">
        <v>983</v>
      </c>
      <c r="F79" s="1"/>
      <c r="G79" s="1"/>
      <c r="H79" s="50"/>
      <c r="I79" s="1"/>
      <c r="J79" s="50"/>
      <c r="K79" s="1"/>
      <c r="L79" s="1"/>
      <c r="M79" s="12"/>
      <c r="N79" s="2"/>
      <c r="O79" s="2"/>
      <c r="P79" s="2"/>
      <c r="Q79" s="2"/>
    </row>
    <row r="80">
      <c r="A80" s="9"/>
      <c r="B80" s="58" t="s">
        <v>78</v>
      </c>
      <c r="C80" s="1"/>
      <c r="D80" s="1"/>
      <c r="E80" s="59" t="s">
        <v>984</v>
      </c>
      <c r="F80" s="1"/>
      <c r="G80" s="1"/>
      <c r="H80" s="50"/>
      <c r="I80" s="1"/>
      <c r="J80" s="50"/>
      <c r="K80" s="1"/>
      <c r="L80" s="1"/>
      <c r="M80" s="12"/>
      <c r="N80" s="2"/>
      <c r="O80" s="2"/>
      <c r="P80" s="2"/>
      <c r="Q80" s="2"/>
    </row>
    <row r="81">
      <c r="A81" s="9"/>
      <c r="B81" s="58" t="s">
        <v>80</v>
      </c>
      <c r="C81" s="1"/>
      <c r="D81" s="1"/>
      <c r="E81" s="59" t="s">
        <v>985</v>
      </c>
      <c r="F81" s="1"/>
      <c r="G81" s="1"/>
      <c r="H81" s="50"/>
      <c r="I81" s="1"/>
      <c r="J81" s="50"/>
      <c r="K81" s="1"/>
      <c r="L81" s="1"/>
      <c r="M81" s="12"/>
      <c r="N81" s="2"/>
      <c r="O81" s="2"/>
      <c r="P81" s="2"/>
      <c r="Q81" s="2"/>
    </row>
    <row r="82" thickBot="1">
      <c r="A82" s="9"/>
      <c r="B82" s="60" t="s">
        <v>82</v>
      </c>
      <c r="C82" s="31"/>
      <c r="D82" s="31"/>
      <c r="E82" s="61" t="s">
        <v>83</v>
      </c>
      <c r="F82" s="31"/>
      <c r="G82" s="31"/>
      <c r="H82" s="62"/>
      <c r="I82" s="31"/>
      <c r="J82" s="62"/>
      <c r="K82" s="31"/>
      <c r="L82" s="31"/>
      <c r="M82" s="12"/>
      <c r="N82" s="2"/>
      <c r="O82" s="2"/>
      <c r="P82" s="2"/>
      <c r="Q82" s="2"/>
    </row>
    <row r="83" thickTop="1">
      <c r="A83" s="9"/>
      <c r="B83" s="51">
        <v>10</v>
      </c>
      <c r="C83" s="52" t="s">
        <v>986</v>
      </c>
      <c r="D83" s="52" t="s">
        <v>3</v>
      </c>
      <c r="E83" s="52" t="s">
        <v>987</v>
      </c>
      <c r="F83" s="52" t="s">
        <v>3</v>
      </c>
      <c r="G83" s="53" t="s">
        <v>185</v>
      </c>
      <c r="H83" s="63">
        <v>26.25</v>
      </c>
      <c r="I83" s="36">
        <f>ROUND(0,2)</f>
        <v>0</v>
      </c>
      <c r="J83" s="64">
        <f>ROUND(I83*H83,2)</f>
        <v>0</v>
      </c>
      <c r="K83" s="65">
        <v>0.20999999999999999</v>
      </c>
      <c r="L83" s="66">
        <f>IF(ISNUMBER(K83),ROUND(J83*(K83+1),2),0)</f>
        <v>0</v>
      </c>
      <c r="M83" s="12"/>
      <c r="N83" s="2"/>
      <c r="O83" s="2"/>
      <c r="P83" s="2"/>
      <c r="Q83" s="42">
        <f>IF(ISNUMBER(K83),IF(H83&gt;0,IF(I83&gt;0,J83,0),0),0)</f>
        <v>0</v>
      </c>
      <c r="R83" s="27">
        <f>IF(ISNUMBER(K83)=FALSE,J83,0)</f>
        <v>0</v>
      </c>
    </row>
    <row r="84">
      <c r="A84" s="9"/>
      <c r="B84" s="58" t="s">
        <v>76</v>
      </c>
      <c r="C84" s="1"/>
      <c r="D84" s="1"/>
      <c r="E84" s="59" t="s">
        <v>3</v>
      </c>
      <c r="F84" s="1"/>
      <c r="G84" s="1"/>
      <c r="H84" s="50"/>
      <c r="I84" s="1"/>
      <c r="J84" s="50"/>
      <c r="K84" s="1"/>
      <c r="L84" s="1"/>
      <c r="M84" s="12"/>
      <c r="N84" s="2"/>
      <c r="O84" s="2"/>
      <c r="P84" s="2"/>
      <c r="Q84" s="2"/>
    </row>
    <row r="85">
      <c r="A85" s="9"/>
      <c r="B85" s="58" t="s">
        <v>78</v>
      </c>
      <c r="C85" s="1"/>
      <c r="D85" s="1"/>
      <c r="E85" s="59" t="s">
        <v>984</v>
      </c>
      <c r="F85" s="1"/>
      <c r="G85" s="1"/>
      <c r="H85" s="50"/>
      <c r="I85" s="1"/>
      <c r="J85" s="50"/>
      <c r="K85" s="1"/>
      <c r="L85" s="1"/>
      <c r="M85" s="12"/>
      <c r="N85" s="2"/>
      <c r="O85" s="2"/>
      <c r="P85" s="2"/>
      <c r="Q85" s="2"/>
    </row>
    <row r="86">
      <c r="A86" s="9"/>
      <c r="B86" s="58" t="s">
        <v>80</v>
      </c>
      <c r="C86" s="1"/>
      <c r="D86" s="1"/>
      <c r="E86" s="59" t="s">
        <v>988</v>
      </c>
      <c r="F86" s="1"/>
      <c r="G86" s="1"/>
      <c r="H86" s="50"/>
      <c r="I86" s="1"/>
      <c r="J86" s="50"/>
      <c r="K86" s="1"/>
      <c r="L86" s="1"/>
      <c r="M86" s="12"/>
      <c r="N86" s="2"/>
      <c r="O86" s="2"/>
      <c r="P86" s="2"/>
      <c r="Q86" s="2"/>
    </row>
    <row r="87" thickBot="1">
      <c r="A87" s="9"/>
      <c r="B87" s="60" t="s">
        <v>82</v>
      </c>
      <c r="C87" s="31"/>
      <c r="D87" s="31"/>
      <c r="E87" s="61" t="s">
        <v>83</v>
      </c>
      <c r="F87" s="31"/>
      <c r="G87" s="31"/>
      <c r="H87" s="62"/>
      <c r="I87" s="31"/>
      <c r="J87" s="62"/>
      <c r="K87" s="31"/>
      <c r="L87" s="31"/>
      <c r="M87" s="12"/>
      <c r="N87" s="2"/>
      <c r="O87" s="2"/>
      <c r="P87" s="2"/>
      <c r="Q87" s="2"/>
    </row>
    <row r="88" thickTop="1">
      <c r="A88" s="9"/>
      <c r="B88" s="51">
        <v>11</v>
      </c>
      <c r="C88" s="52" t="s">
        <v>989</v>
      </c>
      <c r="D88" s="52" t="s">
        <v>3</v>
      </c>
      <c r="E88" s="52" t="s">
        <v>990</v>
      </c>
      <c r="F88" s="52" t="s">
        <v>3</v>
      </c>
      <c r="G88" s="53" t="s">
        <v>117</v>
      </c>
      <c r="H88" s="63">
        <v>1</v>
      </c>
      <c r="I88" s="36">
        <f>ROUND(0,2)</f>
        <v>0</v>
      </c>
      <c r="J88" s="64">
        <f>ROUND(I88*H88,2)</f>
        <v>0</v>
      </c>
      <c r="K88" s="65">
        <v>0.20999999999999999</v>
      </c>
      <c r="L88" s="66">
        <f>IF(ISNUMBER(K88),ROUND(J88*(K88+1),2),0)</f>
        <v>0</v>
      </c>
      <c r="M88" s="12"/>
      <c r="N88" s="2"/>
      <c r="O88" s="2"/>
      <c r="P88" s="2"/>
      <c r="Q88" s="42">
        <f>IF(ISNUMBER(K88),IF(H88&gt;0,IF(I88&gt;0,J88,0),0),0)</f>
        <v>0</v>
      </c>
      <c r="R88" s="27">
        <f>IF(ISNUMBER(K88)=FALSE,J88,0)</f>
        <v>0</v>
      </c>
    </row>
    <row r="89">
      <c r="A89" s="9"/>
      <c r="B89" s="58" t="s">
        <v>76</v>
      </c>
      <c r="C89" s="1"/>
      <c r="D89" s="1"/>
      <c r="E89" s="59" t="s">
        <v>991</v>
      </c>
      <c r="F89" s="1"/>
      <c r="G89" s="1"/>
      <c r="H89" s="50"/>
      <c r="I89" s="1"/>
      <c r="J89" s="50"/>
      <c r="K89" s="1"/>
      <c r="L89" s="1"/>
      <c r="M89" s="12"/>
      <c r="N89" s="2"/>
      <c r="O89" s="2"/>
      <c r="P89" s="2"/>
      <c r="Q89" s="2"/>
    </row>
    <row r="90">
      <c r="A90" s="9"/>
      <c r="B90" s="58" t="s">
        <v>78</v>
      </c>
      <c r="C90" s="1"/>
      <c r="D90" s="1"/>
      <c r="E90" s="59" t="s">
        <v>545</v>
      </c>
      <c r="F90" s="1"/>
      <c r="G90" s="1"/>
      <c r="H90" s="50"/>
      <c r="I90" s="1"/>
      <c r="J90" s="50"/>
      <c r="K90" s="1"/>
      <c r="L90" s="1"/>
      <c r="M90" s="12"/>
      <c r="N90" s="2"/>
      <c r="O90" s="2"/>
      <c r="P90" s="2"/>
      <c r="Q90" s="2"/>
    </row>
    <row r="91">
      <c r="A91" s="9"/>
      <c r="B91" s="58" t="s">
        <v>80</v>
      </c>
      <c r="C91" s="1"/>
      <c r="D91" s="1"/>
      <c r="E91" s="59" t="s">
        <v>942</v>
      </c>
      <c r="F91" s="1"/>
      <c r="G91" s="1"/>
      <c r="H91" s="50"/>
      <c r="I91" s="1"/>
      <c r="J91" s="50"/>
      <c r="K91" s="1"/>
      <c r="L91" s="1"/>
      <c r="M91" s="12"/>
      <c r="N91" s="2"/>
      <c r="O91" s="2"/>
      <c r="P91" s="2"/>
      <c r="Q91" s="2"/>
    </row>
    <row r="92" thickBot="1">
      <c r="A92" s="9"/>
      <c r="B92" s="60" t="s">
        <v>82</v>
      </c>
      <c r="C92" s="31"/>
      <c r="D92" s="31"/>
      <c r="E92" s="61" t="s">
        <v>83</v>
      </c>
      <c r="F92" s="31"/>
      <c r="G92" s="31"/>
      <c r="H92" s="62"/>
      <c r="I92" s="31"/>
      <c r="J92" s="62"/>
      <c r="K92" s="31"/>
      <c r="L92" s="31"/>
      <c r="M92" s="12"/>
      <c r="N92" s="2"/>
      <c r="O92" s="2"/>
      <c r="P92" s="2"/>
      <c r="Q92" s="2"/>
    </row>
    <row r="93" thickTop="1">
      <c r="A93" s="9"/>
      <c r="B93" s="51">
        <v>12</v>
      </c>
      <c r="C93" s="52" t="s">
        <v>939</v>
      </c>
      <c r="D93" s="52" t="s">
        <v>3</v>
      </c>
      <c r="E93" s="52" t="s">
        <v>940</v>
      </c>
      <c r="F93" s="52" t="s">
        <v>3</v>
      </c>
      <c r="G93" s="53" t="s">
        <v>117</v>
      </c>
      <c r="H93" s="63">
        <v>1</v>
      </c>
      <c r="I93" s="36">
        <f>ROUND(0,2)</f>
        <v>0</v>
      </c>
      <c r="J93" s="64">
        <f>ROUND(I93*H93,2)</f>
        <v>0</v>
      </c>
      <c r="K93" s="65">
        <v>0.20999999999999999</v>
      </c>
      <c r="L93" s="66">
        <f>IF(ISNUMBER(K93),ROUND(J93*(K93+1),2),0)</f>
        <v>0</v>
      </c>
      <c r="M93" s="12"/>
      <c r="N93" s="2"/>
      <c r="O93" s="2"/>
      <c r="P93" s="2"/>
      <c r="Q93" s="42">
        <f>IF(ISNUMBER(K93),IF(H93&gt;0,IF(I93&gt;0,J93,0),0),0)</f>
        <v>0</v>
      </c>
      <c r="R93" s="27">
        <f>IF(ISNUMBER(K93)=FALSE,J93,0)</f>
        <v>0</v>
      </c>
    </row>
    <row r="94">
      <c r="A94" s="9"/>
      <c r="B94" s="58" t="s">
        <v>76</v>
      </c>
      <c r="C94" s="1"/>
      <c r="D94" s="1"/>
      <c r="E94" s="59" t="s">
        <v>941</v>
      </c>
      <c r="F94" s="1"/>
      <c r="G94" s="1"/>
      <c r="H94" s="50"/>
      <c r="I94" s="1"/>
      <c r="J94" s="50"/>
      <c r="K94" s="1"/>
      <c r="L94" s="1"/>
      <c r="M94" s="12"/>
      <c r="N94" s="2"/>
      <c r="O94" s="2"/>
      <c r="P94" s="2"/>
      <c r="Q94" s="2"/>
    </row>
    <row r="95">
      <c r="A95" s="9"/>
      <c r="B95" s="58" t="s">
        <v>78</v>
      </c>
      <c r="C95" s="1"/>
      <c r="D95" s="1"/>
      <c r="E95" s="59" t="s">
        <v>545</v>
      </c>
      <c r="F95" s="1"/>
      <c r="G95" s="1"/>
      <c r="H95" s="50"/>
      <c r="I95" s="1"/>
      <c r="J95" s="50"/>
      <c r="K95" s="1"/>
      <c r="L95" s="1"/>
      <c r="M95" s="12"/>
      <c r="N95" s="2"/>
      <c r="O95" s="2"/>
      <c r="P95" s="2"/>
      <c r="Q95" s="2"/>
    </row>
    <row r="96">
      <c r="A96" s="9"/>
      <c r="B96" s="58" t="s">
        <v>80</v>
      </c>
      <c r="C96" s="1"/>
      <c r="D96" s="1"/>
      <c r="E96" s="59" t="s">
        <v>942</v>
      </c>
      <c r="F96" s="1"/>
      <c r="G96" s="1"/>
      <c r="H96" s="50"/>
      <c r="I96" s="1"/>
      <c r="J96" s="50"/>
      <c r="K96" s="1"/>
      <c r="L96" s="1"/>
      <c r="M96" s="12"/>
      <c r="N96" s="2"/>
      <c r="O96" s="2"/>
      <c r="P96" s="2"/>
      <c r="Q96" s="2"/>
    </row>
    <row r="97" thickBot="1">
      <c r="A97" s="9"/>
      <c r="B97" s="60" t="s">
        <v>82</v>
      </c>
      <c r="C97" s="31"/>
      <c r="D97" s="31"/>
      <c r="E97" s="61" t="s">
        <v>83</v>
      </c>
      <c r="F97" s="31"/>
      <c r="G97" s="31"/>
      <c r="H97" s="62"/>
      <c r="I97" s="31"/>
      <c r="J97" s="62"/>
      <c r="K97" s="31"/>
      <c r="L97" s="31"/>
      <c r="M97" s="12"/>
      <c r="N97" s="2"/>
      <c r="O97" s="2"/>
      <c r="P97" s="2"/>
      <c r="Q97" s="2"/>
    </row>
    <row r="98" thickTop="1">
      <c r="A98" s="9"/>
      <c r="B98" s="51">
        <v>13</v>
      </c>
      <c r="C98" s="52" t="s">
        <v>992</v>
      </c>
      <c r="D98" s="52" t="s">
        <v>3</v>
      </c>
      <c r="E98" s="52" t="s">
        <v>993</v>
      </c>
      <c r="F98" s="52" t="s">
        <v>3</v>
      </c>
      <c r="G98" s="53" t="s">
        <v>117</v>
      </c>
      <c r="H98" s="63">
        <v>1</v>
      </c>
      <c r="I98" s="36">
        <f>ROUND(0,2)</f>
        <v>0</v>
      </c>
      <c r="J98" s="64">
        <f>ROUND(I98*H98,2)</f>
        <v>0</v>
      </c>
      <c r="K98" s="65">
        <v>0.20999999999999999</v>
      </c>
      <c r="L98" s="66">
        <f>IF(ISNUMBER(K98),ROUND(J98*(K98+1),2),0)</f>
        <v>0</v>
      </c>
      <c r="M98" s="12"/>
      <c r="N98" s="2"/>
      <c r="O98" s="2"/>
      <c r="P98" s="2"/>
      <c r="Q98" s="42">
        <f>IF(ISNUMBER(K98),IF(H98&gt;0,IF(I98&gt;0,J98,0),0),0)</f>
        <v>0</v>
      </c>
      <c r="R98" s="27">
        <f>IF(ISNUMBER(K98)=FALSE,J98,0)</f>
        <v>0</v>
      </c>
    </row>
    <row r="99">
      <c r="A99" s="9"/>
      <c r="B99" s="58" t="s">
        <v>76</v>
      </c>
      <c r="C99" s="1"/>
      <c r="D99" s="1"/>
      <c r="E99" s="59" t="s">
        <v>994</v>
      </c>
      <c r="F99" s="1"/>
      <c r="G99" s="1"/>
      <c r="H99" s="50"/>
      <c r="I99" s="1"/>
      <c r="J99" s="50"/>
      <c r="K99" s="1"/>
      <c r="L99" s="1"/>
      <c r="M99" s="12"/>
      <c r="N99" s="2"/>
      <c r="O99" s="2"/>
      <c r="P99" s="2"/>
      <c r="Q99" s="2"/>
    </row>
    <row r="100">
      <c r="A100" s="9"/>
      <c r="B100" s="58" t="s">
        <v>78</v>
      </c>
      <c r="C100" s="1"/>
      <c r="D100" s="1"/>
      <c r="E100" s="59" t="s">
        <v>545</v>
      </c>
      <c r="F100" s="1"/>
      <c r="G100" s="1"/>
      <c r="H100" s="50"/>
      <c r="I100" s="1"/>
      <c r="J100" s="50"/>
      <c r="K100" s="1"/>
      <c r="L100" s="1"/>
      <c r="M100" s="12"/>
      <c r="N100" s="2"/>
      <c r="O100" s="2"/>
      <c r="P100" s="2"/>
      <c r="Q100" s="2"/>
    </row>
    <row r="101">
      <c r="A101" s="9"/>
      <c r="B101" s="58" t="s">
        <v>80</v>
      </c>
      <c r="C101" s="1"/>
      <c r="D101" s="1"/>
      <c r="E101" s="59" t="s">
        <v>942</v>
      </c>
      <c r="F101" s="1"/>
      <c r="G101" s="1"/>
      <c r="H101" s="50"/>
      <c r="I101" s="1"/>
      <c r="J101" s="50"/>
      <c r="K101" s="1"/>
      <c r="L101" s="1"/>
      <c r="M101" s="12"/>
      <c r="N101" s="2"/>
      <c r="O101" s="2"/>
      <c r="P101" s="2"/>
      <c r="Q101" s="2"/>
    </row>
    <row r="102" thickBot="1">
      <c r="A102" s="9"/>
      <c r="B102" s="60" t="s">
        <v>82</v>
      </c>
      <c r="C102" s="31"/>
      <c r="D102" s="31"/>
      <c r="E102" s="61" t="s">
        <v>83</v>
      </c>
      <c r="F102" s="31"/>
      <c r="G102" s="31"/>
      <c r="H102" s="62"/>
      <c r="I102" s="31"/>
      <c r="J102" s="62"/>
      <c r="K102" s="31"/>
      <c r="L102" s="31"/>
      <c r="M102" s="12"/>
      <c r="N102" s="2"/>
      <c r="O102" s="2"/>
      <c r="P102" s="2"/>
      <c r="Q102" s="2"/>
    </row>
    <row r="103" thickTop="1">
      <c r="A103" s="9"/>
      <c r="B103" s="51">
        <v>14</v>
      </c>
      <c r="C103" s="52" t="s">
        <v>943</v>
      </c>
      <c r="D103" s="52" t="s">
        <v>3</v>
      </c>
      <c r="E103" s="52" t="s">
        <v>944</v>
      </c>
      <c r="F103" s="52" t="s">
        <v>3</v>
      </c>
      <c r="G103" s="53" t="s">
        <v>117</v>
      </c>
      <c r="H103" s="63">
        <v>1</v>
      </c>
      <c r="I103" s="36">
        <f>ROUND(0,2)</f>
        <v>0</v>
      </c>
      <c r="J103" s="64">
        <f>ROUND(I103*H103,2)</f>
        <v>0</v>
      </c>
      <c r="K103" s="65">
        <v>0.20999999999999999</v>
      </c>
      <c r="L103" s="66">
        <f>IF(ISNUMBER(K103),ROUND(J103*(K103+1),2),0)</f>
        <v>0</v>
      </c>
      <c r="M103" s="12"/>
      <c r="N103" s="2"/>
      <c r="O103" s="2"/>
      <c r="P103" s="2"/>
      <c r="Q103" s="42">
        <f>IF(ISNUMBER(K103),IF(H103&gt;0,IF(I103&gt;0,J103,0),0),0)</f>
        <v>0</v>
      </c>
      <c r="R103" s="27">
        <f>IF(ISNUMBER(K103)=FALSE,J103,0)</f>
        <v>0</v>
      </c>
    </row>
    <row r="104">
      <c r="A104" s="9"/>
      <c r="B104" s="58" t="s">
        <v>76</v>
      </c>
      <c r="C104" s="1"/>
      <c r="D104" s="1"/>
      <c r="E104" s="59" t="s">
        <v>945</v>
      </c>
      <c r="F104" s="1"/>
      <c r="G104" s="1"/>
      <c r="H104" s="50"/>
      <c r="I104" s="1"/>
      <c r="J104" s="50"/>
      <c r="K104" s="1"/>
      <c r="L104" s="1"/>
      <c r="M104" s="12"/>
      <c r="N104" s="2"/>
      <c r="O104" s="2"/>
      <c r="P104" s="2"/>
      <c r="Q104" s="2"/>
    </row>
    <row r="105">
      <c r="A105" s="9"/>
      <c r="B105" s="58" t="s">
        <v>78</v>
      </c>
      <c r="C105" s="1"/>
      <c r="D105" s="1"/>
      <c r="E105" s="59" t="s">
        <v>545</v>
      </c>
      <c r="F105" s="1"/>
      <c r="G105" s="1"/>
      <c r="H105" s="50"/>
      <c r="I105" s="1"/>
      <c r="J105" s="50"/>
      <c r="K105" s="1"/>
      <c r="L105" s="1"/>
      <c r="M105" s="12"/>
      <c r="N105" s="2"/>
      <c r="O105" s="2"/>
      <c r="P105" s="2"/>
      <c r="Q105" s="2"/>
    </row>
    <row r="106">
      <c r="A106" s="9"/>
      <c r="B106" s="58" t="s">
        <v>80</v>
      </c>
      <c r="C106" s="1"/>
      <c r="D106" s="1"/>
      <c r="E106" s="59" t="s">
        <v>942</v>
      </c>
      <c r="F106" s="1"/>
      <c r="G106" s="1"/>
      <c r="H106" s="50"/>
      <c r="I106" s="1"/>
      <c r="J106" s="50"/>
      <c r="K106" s="1"/>
      <c r="L106" s="1"/>
      <c r="M106" s="12"/>
      <c r="N106" s="2"/>
      <c r="O106" s="2"/>
      <c r="P106" s="2"/>
      <c r="Q106" s="2"/>
    </row>
    <row r="107" thickBot="1">
      <c r="A107" s="9"/>
      <c r="B107" s="60" t="s">
        <v>82</v>
      </c>
      <c r="C107" s="31"/>
      <c r="D107" s="31"/>
      <c r="E107" s="61" t="s">
        <v>83</v>
      </c>
      <c r="F107" s="31"/>
      <c r="G107" s="31"/>
      <c r="H107" s="62"/>
      <c r="I107" s="31"/>
      <c r="J107" s="62"/>
      <c r="K107" s="31"/>
      <c r="L107" s="31"/>
      <c r="M107" s="12"/>
      <c r="N107" s="2"/>
      <c r="O107" s="2"/>
      <c r="P107" s="2"/>
      <c r="Q107" s="2"/>
    </row>
    <row r="108" thickTop="1">
      <c r="A108" s="9"/>
      <c r="B108" s="51">
        <v>15</v>
      </c>
      <c r="C108" s="52" t="s">
        <v>946</v>
      </c>
      <c r="D108" s="52" t="s">
        <v>85</v>
      </c>
      <c r="E108" s="52" t="s">
        <v>947</v>
      </c>
      <c r="F108" s="52" t="s">
        <v>3</v>
      </c>
      <c r="G108" s="53" t="s">
        <v>117</v>
      </c>
      <c r="H108" s="63">
        <v>1</v>
      </c>
      <c r="I108" s="36">
        <f>ROUND(0,2)</f>
        <v>0</v>
      </c>
      <c r="J108" s="64">
        <f>ROUND(I108*H108,2)</f>
        <v>0</v>
      </c>
      <c r="K108" s="65">
        <v>0.20999999999999999</v>
      </c>
      <c r="L108" s="66">
        <f>IF(ISNUMBER(K108),ROUND(J108*(K108+1),2),0)</f>
        <v>0</v>
      </c>
      <c r="M108" s="12"/>
      <c r="N108" s="2"/>
      <c r="O108" s="2"/>
      <c r="P108" s="2"/>
      <c r="Q108" s="42">
        <f>IF(ISNUMBER(K108),IF(H108&gt;0,IF(I108&gt;0,J108,0),0),0)</f>
        <v>0</v>
      </c>
      <c r="R108" s="27">
        <f>IF(ISNUMBER(K108)=FALSE,J108,0)</f>
        <v>0</v>
      </c>
    </row>
    <row r="109">
      <c r="A109" s="9"/>
      <c r="B109" s="58" t="s">
        <v>76</v>
      </c>
      <c r="C109" s="1"/>
      <c r="D109" s="1"/>
      <c r="E109" s="59" t="s">
        <v>948</v>
      </c>
      <c r="F109" s="1"/>
      <c r="G109" s="1"/>
      <c r="H109" s="50"/>
      <c r="I109" s="1"/>
      <c r="J109" s="50"/>
      <c r="K109" s="1"/>
      <c r="L109" s="1"/>
      <c r="M109" s="12"/>
      <c r="N109" s="2"/>
      <c r="O109" s="2"/>
      <c r="P109" s="2"/>
      <c r="Q109" s="2"/>
    </row>
    <row r="110">
      <c r="A110" s="9"/>
      <c r="B110" s="58" t="s">
        <v>78</v>
      </c>
      <c r="C110" s="1"/>
      <c r="D110" s="1"/>
      <c r="E110" s="59" t="s">
        <v>545</v>
      </c>
      <c r="F110" s="1"/>
      <c r="G110" s="1"/>
      <c r="H110" s="50"/>
      <c r="I110" s="1"/>
      <c r="J110" s="50"/>
      <c r="K110" s="1"/>
      <c r="L110" s="1"/>
      <c r="M110" s="12"/>
      <c r="N110" s="2"/>
      <c r="O110" s="2"/>
      <c r="P110" s="2"/>
      <c r="Q110" s="2"/>
    </row>
    <row r="111">
      <c r="A111" s="9"/>
      <c r="B111" s="58" t="s">
        <v>80</v>
      </c>
      <c r="C111" s="1"/>
      <c r="D111" s="1"/>
      <c r="E111" s="59" t="s">
        <v>942</v>
      </c>
      <c r="F111" s="1"/>
      <c r="G111" s="1"/>
      <c r="H111" s="50"/>
      <c r="I111" s="1"/>
      <c r="J111" s="50"/>
      <c r="K111" s="1"/>
      <c r="L111" s="1"/>
      <c r="M111" s="12"/>
      <c r="N111" s="2"/>
      <c r="O111" s="2"/>
      <c r="P111" s="2"/>
      <c r="Q111" s="2"/>
    </row>
    <row r="112" thickBot="1">
      <c r="A112" s="9"/>
      <c r="B112" s="60" t="s">
        <v>82</v>
      </c>
      <c r="C112" s="31"/>
      <c r="D112" s="31"/>
      <c r="E112" s="61" t="s">
        <v>83</v>
      </c>
      <c r="F112" s="31"/>
      <c r="G112" s="31"/>
      <c r="H112" s="62"/>
      <c r="I112" s="31"/>
      <c r="J112" s="62"/>
      <c r="K112" s="31"/>
      <c r="L112" s="31"/>
      <c r="M112" s="12"/>
      <c r="N112" s="2"/>
      <c r="O112" s="2"/>
      <c r="P112" s="2"/>
      <c r="Q112" s="2"/>
    </row>
    <row r="113" thickTop="1">
      <c r="A113" s="9"/>
      <c r="B113" s="51">
        <v>16</v>
      </c>
      <c r="C113" s="52" t="s">
        <v>946</v>
      </c>
      <c r="D113" s="52" t="s">
        <v>88</v>
      </c>
      <c r="E113" s="52" t="s">
        <v>947</v>
      </c>
      <c r="F113" s="52" t="s">
        <v>3</v>
      </c>
      <c r="G113" s="53" t="s">
        <v>117</v>
      </c>
      <c r="H113" s="63">
        <v>1</v>
      </c>
      <c r="I113" s="36">
        <f>ROUND(0,2)</f>
        <v>0</v>
      </c>
      <c r="J113" s="64">
        <f>ROUND(I113*H113,2)</f>
        <v>0</v>
      </c>
      <c r="K113" s="65">
        <v>0.20999999999999999</v>
      </c>
      <c r="L113" s="66">
        <f>IF(ISNUMBER(K113),ROUND(J113*(K113+1),2),0)</f>
        <v>0</v>
      </c>
      <c r="M113" s="12"/>
      <c r="N113" s="2"/>
      <c r="O113" s="2"/>
      <c r="P113" s="2"/>
      <c r="Q113" s="42">
        <f>IF(ISNUMBER(K113),IF(H113&gt;0,IF(I113&gt;0,J113,0),0),0)</f>
        <v>0</v>
      </c>
      <c r="R113" s="27">
        <f>IF(ISNUMBER(K113)=FALSE,J113,0)</f>
        <v>0</v>
      </c>
    </row>
    <row r="114">
      <c r="A114" s="9"/>
      <c r="B114" s="58" t="s">
        <v>76</v>
      </c>
      <c r="C114" s="1"/>
      <c r="D114" s="1"/>
      <c r="E114" s="59" t="s">
        <v>995</v>
      </c>
      <c r="F114" s="1"/>
      <c r="G114" s="1"/>
      <c r="H114" s="50"/>
      <c r="I114" s="1"/>
      <c r="J114" s="50"/>
      <c r="K114" s="1"/>
      <c r="L114" s="1"/>
      <c r="M114" s="12"/>
      <c r="N114" s="2"/>
      <c r="O114" s="2"/>
      <c r="P114" s="2"/>
      <c r="Q114" s="2"/>
    </row>
    <row r="115">
      <c r="A115" s="9"/>
      <c r="B115" s="58" t="s">
        <v>78</v>
      </c>
      <c r="C115" s="1"/>
      <c r="D115" s="1"/>
      <c r="E115" s="59" t="s">
        <v>545</v>
      </c>
      <c r="F115" s="1"/>
      <c r="G115" s="1"/>
      <c r="H115" s="50"/>
      <c r="I115" s="1"/>
      <c r="J115" s="50"/>
      <c r="K115" s="1"/>
      <c r="L115" s="1"/>
      <c r="M115" s="12"/>
      <c r="N115" s="2"/>
      <c r="O115" s="2"/>
      <c r="P115" s="2"/>
      <c r="Q115" s="2"/>
    </row>
    <row r="116">
      <c r="A116" s="9"/>
      <c r="B116" s="58" t="s">
        <v>80</v>
      </c>
      <c r="C116" s="1"/>
      <c r="D116" s="1"/>
      <c r="E116" s="59" t="s">
        <v>942</v>
      </c>
      <c r="F116" s="1"/>
      <c r="G116" s="1"/>
      <c r="H116" s="50"/>
      <c r="I116" s="1"/>
      <c r="J116" s="50"/>
      <c r="K116" s="1"/>
      <c r="L116" s="1"/>
      <c r="M116" s="12"/>
      <c r="N116" s="2"/>
      <c r="O116" s="2"/>
      <c r="P116" s="2"/>
      <c r="Q116" s="2"/>
    </row>
    <row r="117" thickBot="1">
      <c r="A117" s="9"/>
      <c r="B117" s="60" t="s">
        <v>82</v>
      </c>
      <c r="C117" s="31"/>
      <c r="D117" s="31"/>
      <c r="E117" s="61" t="s">
        <v>83</v>
      </c>
      <c r="F117" s="31"/>
      <c r="G117" s="31"/>
      <c r="H117" s="62"/>
      <c r="I117" s="31"/>
      <c r="J117" s="62"/>
      <c r="K117" s="31"/>
      <c r="L117" s="31"/>
      <c r="M117" s="12"/>
      <c r="N117" s="2"/>
      <c r="O117" s="2"/>
      <c r="P117" s="2"/>
      <c r="Q117" s="2"/>
    </row>
    <row r="118" thickTop="1">
      <c r="A118" s="9"/>
      <c r="B118" s="51">
        <v>17</v>
      </c>
      <c r="C118" s="52" t="s">
        <v>435</v>
      </c>
      <c r="D118" s="52" t="s">
        <v>3</v>
      </c>
      <c r="E118" s="52" t="s">
        <v>436</v>
      </c>
      <c r="F118" s="52" t="s">
        <v>3</v>
      </c>
      <c r="G118" s="53" t="s">
        <v>117</v>
      </c>
      <c r="H118" s="63">
        <v>2</v>
      </c>
      <c r="I118" s="36">
        <f>ROUND(0,2)</f>
        <v>0</v>
      </c>
      <c r="J118" s="64">
        <f>ROUND(I118*H118,2)</f>
        <v>0</v>
      </c>
      <c r="K118" s="65">
        <v>0.20999999999999999</v>
      </c>
      <c r="L118" s="66">
        <f>IF(ISNUMBER(K118),ROUND(J118*(K118+1),2),0)</f>
        <v>0</v>
      </c>
      <c r="M118" s="12"/>
      <c r="N118" s="2"/>
      <c r="O118" s="2"/>
      <c r="P118" s="2"/>
      <c r="Q118" s="42">
        <f>IF(ISNUMBER(K118),IF(H118&gt;0,IF(I118&gt;0,J118,0),0),0)</f>
        <v>0</v>
      </c>
      <c r="R118" s="27">
        <f>IF(ISNUMBER(K118)=FALSE,J118,0)</f>
        <v>0</v>
      </c>
    </row>
    <row r="119">
      <c r="A119" s="9"/>
      <c r="B119" s="58" t="s">
        <v>76</v>
      </c>
      <c r="C119" s="1"/>
      <c r="D119" s="1"/>
      <c r="E119" s="59" t="s">
        <v>949</v>
      </c>
      <c r="F119" s="1"/>
      <c r="G119" s="1"/>
      <c r="H119" s="50"/>
      <c r="I119" s="1"/>
      <c r="J119" s="50"/>
      <c r="K119" s="1"/>
      <c r="L119" s="1"/>
      <c r="M119" s="12"/>
      <c r="N119" s="2"/>
      <c r="O119" s="2"/>
      <c r="P119" s="2"/>
      <c r="Q119" s="2"/>
    </row>
    <row r="120">
      <c r="A120" s="9"/>
      <c r="B120" s="58" t="s">
        <v>78</v>
      </c>
      <c r="C120" s="1"/>
      <c r="D120" s="1"/>
      <c r="E120" s="59" t="s">
        <v>429</v>
      </c>
      <c r="F120" s="1"/>
      <c r="G120" s="1"/>
      <c r="H120" s="50"/>
      <c r="I120" s="1"/>
      <c r="J120" s="50"/>
      <c r="K120" s="1"/>
      <c r="L120" s="1"/>
      <c r="M120" s="12"/>
      <c r="N120" s="2"/>
      <c r="O120" s="2"/>
      <c r="P120" s="2"/>
      <c r="Q120" s="2"/>
    </row>
    <row r="121">
      <c r="A121" s="9"/>
      <c r="B121" s="58" t="s">
        <v>80</v>
      </c>
      <c r="C121" s="1"/>
      <c r="D121" s="1"/>
      <c r="E121" s="59" t="s">
        <v>439</v>
      </c>
      <c r="F121" s="1"/>
      <c r="G121" s="1"/>
      <c r="H121" s="50"/>
      <c r="I121" s="1"/>
      <c r="J121" s="50"/>
      <c r="K121" s="1"/>
      <c r="L121" s="1"/>
      <c r="M121" s="12"/>
      <c r="N121" s="2"/>
      <c r="O121" s="2"/>
      <c r="P121" s="2"/>
      <c r="Q121" s="2"/>
    </row>
    <row r="122" thickBot="1">
      <c r="A122" s="9"/>
      <c r="B122" s="60" t="s">
        <v>82</v>
      </c>
      <c r="C122" s="31"/>
      <c r="D122" s="31"/>
      <c r="E122" s="61" t="s">
        <v>83</v>
      </c>
      <c r="F122" s="31"/>
      <c r="G122" s="31"/>
      <c r="H122" s="62"/>
      <c r="I122" s="31"/>
      <c r="J122" s="62"/>
      <c r="K122" s="31"/>
      <c r="L122" s="31"/>
      <c r="M122" s="12"/>
      <c r="N122" s="2"/>
      <c r="O122" s="2"/>
      <c r="P122" s="2"/>
      <c r="Q122" s="2"/>
    </row>
    <row r="123" thickTop="1">
      <c r="A123" s="9"/>
      <c r="B123" s="51">
        <v>18</v>
      </c>
      <c r="C123" s="52" t="s">
        <v>950</v>
      </c>
      <c r="D123" s="52" t="s">
        <v>85</v>
      </c>
      <c r="E123" s="52" t="s">
        <v>951</v>
      </c>
      <c r="F123" s="52" t="s">
        <v>3</v>
      </c>
      <c r="G123" s="53" t="s">
        <v>171</v>
      </c>
      <c r="H123" s="63">
        <v>0.72399999999999998</v>
      </c>
      <c r="I123" s="36">
        <f>ROUND(0,2)</f>
        <v>0</v>
      </c>
      <c r="J123" s="64">
        <f>ROUND(I123*H123,2)</f>
        <v>0</v>
      </c>
      <c r="K123" s="65">
        <v>0.20999999999999999</v>
      </c>
      <c r="L123" s="66">
        <f>IF(ISNUMBER(K123),ROUND(J123*(K123+1),2),0)</f>
        <v>0</v>
      </c>
      <c r="M123" s="12"/>
      <c r="N123" s="2"/>
      <c r="O123" s="2"/>
      <c r="P123" s="2"/>
      <c r="Q123" s="42">
        <f>IF(ISNUMBER(K123),IF(H123&gt;0,IF(I123&gt;0,J123,0),0),0)</f>
        <v>0</v>
      </c>
      <c r="R123" s="27">
        <f>IF(ISNUMBER(K123)=FALSE,J123,0)</f>
        <v>0</v>
      </c>
    </row>
    <row r="124">
      <c r="A124" s="9"/>
      <c r="B124" s="58" t="s">
        <v>76</v>
      </c>
      <c r="C124" s="1"/>
      <c r="D124" s="1"/>
      <c r="E124" s="59" t="s">
        <v>952</v>
      </c>
      <c r="F124" s="1"/>
      <c r="G124" s="1"/>
      <c r="H124" s="50"/>
      <c r="I124" s="1"/>
      <c r="J124" s="50"/>
      <c r="K124" s="1"/>
      <c r="L124" s="1"/>
      <c r="M124" s="12"/>
      <c r="N124" s="2"/>
      <c r="O124" s="2"/>
      <c r="P124" s="2"/>
      <c r="Q124" s="2"/>
    </row>
    <row r="125">
      <c r="A125" s="9"/>
      <c r="B125" s="58" t="s">
        <v>78</v>
      </c>
      <c r="C125" s="1"/>
      <c r="D125" s="1"/>
      <c r="E125" s="59" t="s">
        <v>996</v>
      </c>
      <c r="F125" s="1"/>
      <c r="G125" s="1"/>
      <c r="H125" s="50"/>
      <c r="I125" s="1"/>
      <c r="J125" s="50"/>
      <c r="K125" s="1"/>
      <c r="L125" s="1"/>
      <c r="M125" s="12"/>
      <c r="N125" s="2"/>
      <c r="O125" s="2"/>
      <c r="P125" s="2"/>
      <c r="Q125" s="2"/>
    </row>
    <row r="126">
      <c r="A126" s="9"/>
      <c r="B126" s="58" t="s">
        <v>80</v>
      </c>
      <c r="C126" s="1"/>
      <c r="D126" s="1"/>
      <c r="E126" s="59" t="s">
        <v>439</v>
      </c>
      <c r="F126" s="1"/>
      <c r="G126" s="1"/>
      <c r="H126" s="50"/>
      <c r="I126" s="1"/>
      <c r="J126" s="50"/>
      <c r="K126" s="1"/>
      <c r="L126" s="1"/>
      <c r="M126" s="12"/>
      <c r="N126" s="2"/>
      <c r="O126" s="2"/>
      <c r="P126" s="2"/>
      <c r="Q126" s="2"/>
    </row>
    <row r="127" thickBot="1">
      <c r="A127" s="9"/>
      <c r="B127" s="60" t="s">
        <v>82</v>
      </c>
      <c r="C127" s="31"/>
      <c r="D127" s="31"/>
      <c r="E127" s="61" t="s">
        <v>83</v>
      </c>
      <c r="F127" s="31"/>
      <c r="G127" s="31"/>
      <c r="H127" s="62"/>
      <c r="I127" s="31"/>
      <c r="J127" s="62"/>
      <c r="K127" s="31"/>
      <c r="L127" s="31"/>
      <c r="M127" s="12"/>
      <c r="N127" s="2"/>
      <c r="O127" s="2"/>
      <c r="P127" s="2"/>
      <c r="Q127" s="2"/>
    </row>
    <row r="128" thickTop="1">
      <c r="A128" s="9"/>
      <c r="B128" s="51">
        <v>19</v>
      </c>
      <c r="C128" s="52" t="s">
        <v>950</v>
      </c>
      <c r="D128" s="52" t="s">
        <v>88</v>
      </c>
      <c r="E128" s="52" t="s">
        <v>951</v>
      </c>
      <c r="F128" s="52" t="s">
        <v>3</v>
      </c>
      <c r="G128" s="53" t="s">
        <v>117</v>
      </c>
      <c r="H128" s="63">
        <v>2</v>
      </c>
      <c r="I128" s="36">
        <f>ROUND(0,2)</f>
        <v>0</v>
      </c>
      <c r="J128" s="64">
        <f>ROUND(I128*H128,2)</f>
        <v>0</v>
      </c>
      <c r="K128" s="65">
        <v>0.20999999999999999</v>
      </c>
      <c r="L128" s="66">
        <f>IF(ISNUMBER(K128),ROUND(J128*(K128+1),2),0)</f>
        <v>0</v>
      </c>
      <c r="M128" s="12"/>
      <c r="N128" s="2"/>
      <c r="O128" s="2"/>
      <c r="P128" s="2"/>
      <c r="Q128" s="42">
        <f>IF(ISNUMBER(K128),IF(H128&gt;0,IF(I128&gt;0,J128,0),0),0)</f>
        <v>0</v>
      </c>
      <c r="R128" s="27">
        <f>IF(ISNUMBER(K128)=FALSE,J128,0)</f>
        <v>0</v>
      </c>
    </row>
    <row r="129">
      <c r="A129" s="9"/>
      <c r="B129" s="58" t="s">
        <v>76</v>
      </c>
      <c r="C129" s="1"/>
      <c r="D129" s="1"/>
      <c r="E129" s="59" t="s">
        <v>954</v>
      </c>
      <c r="F129" s="1"/>
      <c r="G129" s="1"/>
      <c r="H129" s="50"/>
      <c r="I129" s="1"/>
      <c r="J129" s="50"/>
      <c r="K129" s="1"/>
      <c r="L129" s="1"/>
      <c r="M129" s="12"/>
      <c r="N129" s="2"/>
      <c r="O129" s="2"/>
      <c r="P129" s="2"/>
      <c r="Q129" s="2"/>
    </row>
    <row r="130">
      <c r="A130" s="9"/>
      <c r="B130" s="58" t="s">
        <v>78</v>
      </c>
      <c r="C130" s="1"/>
      <c r="D130" s="1"/>
      <c r="E130" s="59" t="s">
        <v>429</v>
      </c>
      <c r="F130" s="1"/>
      <c r="G130" s="1"/>
      <c r="H130" s="50"/>
      <c r="I130" s="1"/>
      <c r="J130" s="50"/>
      <c r="K130" s="1"/>
      <c r="L130" s="1"/>
      <c r="M130" s="12"/>
      <c r="N130" s="2"/>
      <c r="O130" s="2"/>
      <c r="P130" s="2"/>
      <c r="Q130" s="2"/>
    </row>
    <row r="131">
      <c r="A131" s="9"/>
      <c r="B131" s="58" t="s">
        <v>80</v>
      </c>
      <c r="C131" s="1"/>
      <c r="D131" s="1"/>
      <c r="E131" s="59" t="s">
        <v>439</v>
      </c>
      <c r="F131" s="1"/>
      <c r="G131" s="1"/>
      <c r="H131" s="50"/>
      <c r="I131" s="1"/>
      <c r="J131" s="50"/>
      <c r="K131" s="1"/>
      <c r="L131" s="1"/>
      <c r="M131" s="12"/>
      <c r="N131" s="2"/>
      <c r="O131" s="2"/>
      <c r="P131" s="2"/>
      <c r="Q131" s="2"/>
    </row>
    <row r="132" thickBot="1">
      <c r="A132" s="9"/>
      <c r="B132" s="60" t="s">
        <v>82</v>
      </c>
      <c r="C132" s="31"/>
      <c r="D132" s="31"/>
      <c r="E132" s="61" t="s">
        <v>83</v>
      </c>
      <c r="F132" s="31"/>
      <c r="G132" s="31"/>
      <c r="H132" s="62"/>
      <c r="I132" s="31"/>
      <c r="J132" s="62"/>
      <c r="K132" s="31"/>
      <c r="L132" s="31"/>
      <c r="M132" s="12"/>
      <c r="N132" s="2"/>
      <c r="O132" s="2"/>
      <c r="P132" s="2"/>
      <c r="Q132" s="2"/>
    </row>
    <row r="133" thickTop="1">
      <c r="A133" s="9"/>
      <c r="B133" s="51">
        <v>20</v>
      </c>
      <c r="C133" s="52" t="s">
        <v>955</v>
      </c>
      <c r="D133" s="52" t="s">
        <v>3</v>
      </c>
      <c r="E133" s="52" t="s">
        <v>956</v>
      </c>
      <c r="F133" s="52" t="s">
        <v>3</v>
      </c>
      <c r="G133" s="53" t="s">
        <v>185</v>
      </c>
      <c r="H133" s="63">
        <v>204.34</v>
      </c>
      <c r="I133" s="36">
        <f>ROUND(0,2)</f>
        <v>0</v>
      </c>
      <c r="J133" s="64">
        <f>ROUND(I133*H133,2)</f>
        <v>0</v>
      </c>
      <c r="K133" s="65">
        <v>0.20999999999999999</v>
      </c>
      <c r="L133" s="66">
        <f>IF(ISNUMBER(K133),ROUND(J133*(K133+1),2),0)</f>
        <v>0</v>
      </c>
      <c r="M133" s="12"/>
      <c r="N133" s="2"/>
      <c r="O133" s="2"/>
      <c r="P133" s="2"/>
      <c r="Q133" s="42">
        <f>IF(ISNUMBER(K133),IF(H133&gt;0,IF(I133&gt;0,J133,0),0),0)</f>
        <v>0</v>
      </c>
      <c r="R133" s="27">
        <f>IF(ISNUMBER(K133)=FALSE,J133,0)</f>
        <v>0</v>
      </c>
    </row>
    <row r="134">
      <c r="A134" s="9"/>
      <c r="B134" s="58" t="s">
        <v>76</v>
      </c>
      <c r="C134" s="1"/>
      <c r="D134" s="1"/>
      <c r="E134" s="59" t="s">
        <v>957</v>
      </c>
      <c r="F134" s="1"/>
      <c r="G134" s="1"/>
      <c r="H134" s="50"/>
      <c r="I134" s="1"/>
      <c r="J134" s="50"/>
      <c r="K134" s="1"/>
      <c r="L134" s="1"/>
      <c r="M134" s="12"/>
      <c r="N134" s="2"/>
      <c r="O134" s="2"/>
      <c r="P134" s="2"/>
      <c r="Q134" s="2"/>
    </row>
    <row r="135">
      <c r="A135" s="9"/>
      <c r="B135" s="58" t="s">
        <v>78</v>
      </c>
      <c r="C135" s="1"/>
      <c r="D135" s="1"/>
      <c r="E135" s="59" t="s">
        <v>980</v>
      </c>
      <c r="F135" s="1"/>
      <c r="G135" s="1"/>
      <c r="H135" s="50"/>
      <c r="I135" s="1"/>
      <c r="J135" s="50"/>
      <c r="K135" s="1"/>
      <c r="L135" s="1"/>
      <c r="M135" s="12"/>
      <c r="N135" s="2"/>
      <c r="O135" s="2"/>
      <c r="P135" s="2"/>
      <c r="Q135" s="2"/>
    </row>
    <row r="136">
      <c r="A136" s="9"/>
      <c r="B136" s="58" t="s">
        <v>80</v>
      </c>
      <c r="C136" s="1"/>
      <c r="D136" s="1"/>
      <c r="E136" s="59" t="s">
        <v>958</v>
      </c>
      <c r="F136" s="1"/>
      <c r="G136" s="1"/>
      <c r="H136" s="50"/>
      <c r="I136" s="1"/>
      <c r="J136" s="50"/>
      <c r="K136" s="1"/>
      <c r="L136" s="1"/>
      <c r="M136" s="12"/>
      <c r="N136" s="2"/>
      <c r="O136" s="2"/>
      <c r="P136" s="2"/>
      <c r="Q136" s="2"/>
    </row>
    <row r="137" thickBot="1">
      <c r="A137" s="9"/>
      <c r="B137" s="60" t="s">
        <v>82</v>
      </c>
      <c r="C137" s="31"/>
      <c r="D137" s="31"/>
      <c r="E137" s="61" t="s">
        <v>83</v>
      </c>
      <c r="F137" s="31"/>
      <c r="G137" s="31"/>
      <c r="H137" s="62"/>
      <c r="I137" s="31"/>
      <c r="J137" s="62"/>
      <c r="K137" s="31"/>
      <c r="L137" s="31"/>
      <c r="M137" s="12"/>
      <c r="N137" s="2"/>
      <c r="O137" s="2"/>
      <c r="P137" s="2"/>
      <c r="Q137" s="2"/>
    </row>
    <row r="138" thickTop="1">
      <c r="A138" s="9"/>
      <c r="B138" s="51">
        <v>21</v>
      </c>
      <c r="C138" s="52" t="s">
        <v>959</v>
      </c>
      <c r="D138" s="52" t="s">
        <v>3</v>
      </c>
      <c r="E138" s="52" t="s">
        <v>960</v>
      </c>
      <c r="F138" s="52" t="s">
        <v>3</v>
      </c>
      <c r="G138" s="53" t="s">
        <v>185</v>
      </c>
      <c r="H138" s="63">
        <v>204.34</v>
      </c>
      <c r="I138" s="36">
        <f>ROUND(0,2)</f>
        <v>0</v>
      </c>
      <c r="J138" s="64">
        <f>ROUND(I138*H138,2)</f>
        <v>0</v>
      </c>
      <c r="K138" s="65">
        <v>0.20999999999999999</v>
      </c>
      <c r="L138" s="66">
        <f>IF(ISNUMBER(K138),ROUND(J138*(K138+1),2),0)</f>
        <v>0</v>
      </c>
      <c r="M138" s="12"/>
      <c r="N138" s="2"/>
      <c r="O138" s="2"/>
      <c r="P138" s="2"/>
      <c r="Q138" s="42">
        <f>IF(ISNUMBER(K138),IF(H138&gt;0,IF(I138&gt;0,J138,0),0),0)</f>
        <v>0</v>
      </c>
      <c r="R138" s="27">
        <f>IF(ISNUMBER(K138)=FALSE,J138,0)</f>
        <v>0</v>
      </c>
    </row>
    <row r="139">
      <c r="A139" s="9"/>
      <c r="B139" s="58" t="s">
        <v>76</v>
      </c>
      <c r="C139" s="1"/>
      <c r="D139" s="1"/>
      <c r="E139" s="59" t="s">
        <v>961</v>
      </c>
      <c r="F139" s="1"/>
      <c r="G139" s="1"/>
      <c r="H139" s="50"/>
      <c r="I139" s="1"/>
      <c r="J139" s="50"/>
      <c r="K139" s="1"/>
      <c r="L139" s="1"/>
      <c r="M139" s="12"/>
      <c r="N139" s="2"/>
      <c r="O139" s="2"/>
      <c r="P139" s="2"/>
      <c r="Q139" s="2"/>
    </row>
    <row r="140">
      <c r="A140" s="9"/>
      <c r="B140" s="58" t="s">
        <v>78</v>
      </c>
      <c r="C140" s="1"/>
      <c r="D140" s="1"/>
      <c r="E140" s="59" t="s">
        <v>980</v>
      </c>
      <c r="F140" s="1"/>
      <c r="G140" s="1"/>
      <c r="H140" s="50"/>
      <c r="I140" s="1"/>
      <c r="J140" s="50"/>
      <c r="K140" s="1"/>
      <c r="L140" s="1"/>
      <c r="M140" s="12"/>
      <c r="N140" s="2"/>
      <c r="O140" s="2"/>
      <c r="P140" s="2"/>
      <c r="Q140" s="2"/>
    </row>
    <row r="141">
      <c r="A141" s="9"/>
      <c r="B141" s="58" t="s">
        <v>80</v>
      </c>
      <c r="C141" s="1"/>
      <c r="D141" s="1"/>
      <c r="E141" s="59" t="s">
        <v>439</v>
      </c>
      <c r="F141" s="1"/>
      <c r="G141" s="1"/>
      <c r="H141" s="50"/>
      <c r="I141" s="1"/>
      <c r="J141" s="50"/>
      <c r="K141" s="1"/>
      <c r="L141" s="1"/>
      <c r="M141" s="12"/>
      <c r="N141" s="2"/>
      <c r="O141" s="2"/>
      <c r="P141" s="2"/>
      <c r="Q141" s="2"/>
    </row>
    <row r="142" thickBot="1">
      <c r="A142" s="9"/>
      <c r="B142" s="60" t="s">
        <v>82</v>
      </c>
      <c r="C142" s="31"/>
      <c r="D142" s="31"/>
      <c r="E142" s="61" t="s">
        <v>83</v>
      </c>
      <c r="F142" s="31"/>
      <c r="G142" s="31"/>
      <c r="H142" s="62"/>
      <c r="I142" s="31"/>
      <c r="J142" s="62"/>
      <c r="K142" s="31"/>
      <c r="L142" s="31"/>
      <c r="M142" s="12"/>
      <c r="N142" s="2"/>
      <c r="O142" s="2"/>
      <c r="P142" s="2"/>
      <c r="Q142" s="2"/>
    </row>
    <row r="143" thickTop="1">
      <c r="A143" s="9"/>
      <c r="B143" s="51">
        <v>22</v>
      </c>
      <c r="C143" s="52" t="s">
        <v>962</v>
      </c>
      <c r="D143" s="52" t="s">
        <v>3</v>
      </c>
      <c r="E143" s="52" t="s">
        <v>963</v>
      </c>
      <c r="F143" s="52" t="s">
        <v>3</v>
      </c>
      <c r="G143" s="53" t="s">
        <v>185</v>
      </c>
      <c r="H143" s="63">
        <v>204.34</v>
      </c>
      <c r="I143" s="36">
        <f>ROUND(0,2)</f>
        <v>0</v>
      </c>
      <c r="J143" s="64">
        <f>ROUND(I143*H143,2)</f>
        <v>0</v>
      </c>
      <c r="K143" s="65">
        <v>0.20999999999999999</v>
      </c>
      <c r="L143" s="66">
        <f>IF(ISNUMBER(K143),ROUND(J143*(K143+1),2),0)</f>
        <v>0</v>
      </c>
      <c r="M143" s="12"/>
      <c r="N143" s="2"/>
      <c r="O143" s="2"/>
      <c r="P143" s="2"/>
      <c r="Q143" s="42">
        <f>IF(ISNUMBER(K143),IF(H143&gt;0,IF(I143&gt;0,J143,0),0),0)</f>
        <v>0</v>
      </c>
      <c r="R143" s="27">
        <f>IF(ISNUMBER(K143)=FALSE,J143,0)</f>
        <v>0</v>
      </c>
    </row>
    <row r="144">
      <c r="A144" s="9"/>
      <c r="B144" s="58" t="s">
        <v>76</v>
      </c>
      <c r="C144" s="1"/>
      <c r="D144" s="1"/>
      <c r="E144" s="59" t="s">
        <v>964</v>
      </c>
      <c r="F144" s="1"/>
      <c r="G144" s="1"/>
      <c r="H144" s="50"/>
      <c r="I144" s="1"/>
      <c r="J144" s="50"/>
      <c r="K144" s="1"/>
      <c r="L144" s="1"/>
      <c r="M144" s="12"/>
      <c r="N144" s="2"/>
      <c r="O144" s="2"/>
      <c r="P144" s="2"/>
      <c r="Q144" s="2"/>
    </row>
    <row r="145">
      <c r="A145" s="9"/>
      <c r="B145" s="58" t="s">
        <v>78</v>
      </c>
      <c r="C145" s="1"/>
      <c r="D145" s="1"/>
      <c r="E145" s="59" t="s">
        <v>980</v>
      </c>
      <c r="F145" s="1"/>
      <c r="G145" s="1"/>
      <c r="H145" s="50"/>
      <c r="I145" s="1"/>
      <c r="J145" s="50"/>
      <c r="K145" s="1"/>
      <c r="L145" s="1"/>
      <c r="M145" s="12"/>
      <c r="N145" s="2"/>
      <c r="O145" s="2"/>
      <c r="P145" s="2"/>
      <c r="Q145" s="2"/>
    </row>
    <row r="146">
      <c r="A146" s="9"/>
      <c r="B146" s="58" t="s">
        <v>80</v>
      </c>
      <c r="C146" s="1"/>
      <c r="D146" s="1"/>
      <c r="E146" s="59" t="s">
        <v>443</v>
      </c>
      <c r="F146" s="1"/>
      <c r="G146" s="1"/>
      <c r="H146" s="50"/>
      <c r="I146" s="1"/>
      <c r="J146" s="50"/>
      <c r="K146" s="1"/>
      <c r="L146" s="1"/>
      <c r="M146" s="12"/>
      <c r="N146" s="2"/>
      <c r="O146" s="2"/>
      <c r="P146" s="2"/>
      <c r="Q146" s="2"/>
    </row>
    <row r="147" thickBot="1">
      <c r="A147" s="9"/>
      <c r="B147" s="60" t="s">
        <v>82</v>
      </c>
      <c r="C147" s="31"/>
      <c r="D147" s="31"/>
      <c r="E147" s="61" t="s">
        <v>83</v>
      </c>
      <c r="F147" s="31"/>
      <c r="G147" s="31"/>
      <c r="H147" s="62"/>
      <c r="I147" s="31"/>
      <c r="J147" s="62"/>
      <c r="K147" s="31"/>
      <c r="L147" s="31"/>
      <c r="M147" s="12"/>
      <c r="N147" s="2"/>
      <c r="O147" s="2"/>
      <c r="P147" s="2"/>
      <c r="Q147" s="2"/>
    </row>
    <row r="148" thickTop="1">
      <c r="A148" s="9"/>
      <c r="B148" s="51">
        <v>23</v>
      </c>
      <c r="C148" s="52" t="s">
        <v>965</v>
      </c>
      <c r="D148" s="52" t="s">
        <v>3</v>
      </c>
      <c r="E148" s="52" t="s">
        <v>966</v>
      </c>
      <c r="F148" s="52" t="s">
        <v>3</v>
      </c>
      <c r="G148" s="53" t="s">
        <v>185</v>
      </c>
      <c r="H148" s="63">
        <v>204.34</v>
      </c>
      <c r="I148" s="36">
        <f>ROUND(0,2)</f>
        <v>0</v>
      </c>
      <c r="J148" s="64">
        <f>ROUND(I148*H148,2)</f>
        <v>0</v>
      </c>
      <c r="K148" s="65">
        <v>0.20999999999999999</v>
      </c>
      <c r="L148" s="66">
        <f>IF(ISNUMBER(K148),ROUND(J148*(K148+1),2),0)</f>
        <v>0</v>
      </c>
      <c r="M148" s="12"/>
      <c r="N148" s="2"/>
      <c r="O148" s="2"/>
      <c r="P148" s="2"/>
      <c r="Q148" s="42">
        <f>IF(ISNUMBER(K148),IF(H148&gt;0,IF(I148&gt;0,J148,0),0),0)</f>
        <v>0</v>
      </c>
      <c r="R148" s="27">
        <f>IF(ISNUMBER(K148)=FALSE,J148,0)</f>
        <v>0</v>
      </c>
    </row>
    <row r="149">
      <c r="A149" s="9"/>
      <c r="B149" s="58" t="s">
        <v>76</v>
      </c>
      <c r="C149" s="1"/>
      <c r="D149" s="1"/>
      <c r="E149" s="59" t="s">
        <v>964</v>
      </c>
      <c r="F149" s="1"/>
      <c r="G149" s="1"/>
      <c r="H149" s="50"/>
      <c r="I149" s="1"/>
      <c r="J149" s="50"/>
      <c r="K149" s="1"/>
      <c r="L149" s="1"/>
      <c r="M149" s="12"/>
      <c r="N149" s="2"/>
      <c r="O149" s="2"/>
      <c r="P149" s="2"/>
      <c r="Q149" s="2"/>
    </row>
    <row r="150">
      <c r="A150" s="9"/>
      <c r="B150" s="58" t="s">
        <v>78</v>
      </c>
      <c r="C150" s="1"/>
      <c r="D150" s="1"/>
      <c r="E150" s="59" t="s">
        <v>980</v>
      </c>
      <c r="F150" s="1"/>
      <c r="G150" s="1"/>
      <c r="H150" s="50"/>
      <c r="I150" s="1"/>
      <c r="J150" s="50"/>
      <c r="K150" s="1"/>
      <c r="L150" s="1"/>
      <c r="M150" s="12"/>
      <c r="N150" s="2"/>
      <c r="O150" s="2"/>
      <c r="P150" s="2"/>
      <c r="Q150" s="2"/>
    </row>
    <row r="151">
      <c r="A151" s="9"/>
      <c r="B151" s="58" t="s">
        <v>80</v>
      </c>
      <c r="C151" s="1"/>
      <c r="D151" s="1"/>
      <c r="E151" s="59" t="s">
        <v>967</v>
      </c>
      <c r="F151" s="1"/>
      <c r="G151" s="1"/>
      <c r="H151" s="50"/>
      <c r="I151" s="1"/>
      <c r="J151" s="50"/>
      <c r="K151" s="1"/>
      <c r="L151" s="1"/>
      <c r="M151" s="12"/>
      <c r="N151" s="2"/>
      <c r="O151" s="2"/>
      <c r="P151" s="2"/>
      <c r="Q151" s="2"/>
    </row>
    <row r="152" thickBot="1">
      <c r="A152" s="9"/>
      <c r="B152" s="60" t="s">
        <v>82</v>
      </c>
      <c r="C152" s="31"/>
      <c r="D152" s="31"/>
      <c r="E152" s="61" t="s">
        <v>83</v>
      </c>
      <c r="F152" s="31"/>
      <c r="G152" s="31"/>
      <c r="H152" s="62"/>
      <c r="I152" s="31"/>
      <c r="J152" s="62"/>
      <c r="K152" s="31"/>
      <c r="L152" s="31"/>
      <c r="M152" s="12"/>
      <c r="N152" s="2"/>
      <c r="O152" s="2"/>
      <c r="P152" s="2"/>
      <c r="Q152" s="2"/>
    </row>
    <row r="153" thickTop="1" thickBot="1" ht="25" customHeight="1">
      <c r="A153" s="9"/>
      <c r="B153" s="1"/>
      <c r="C153" s="67">
        <v>8</v>
      </c>
      <c r="D153" s="1"/>
      <c r="E153" s="67" t="s">
        <v>269</v>
      </c>
      <c r="F153" s="1"/>
      <c r="G153" s="68" t="s">
        <v>120</v>
      </c>
      <c r="H153" s="69">
        <f>J73+J78+J83+J88+J93+J98+J103+J108+J113+J118+J123+J128+J133+J138+J143+J148</f>
        <v>0</v>
      </c>
      <c r="I153" s="68" t="s">
        <v>121</v>
      </c>
      <c r="J153" s="70">
        <f>(L153-H153)</f>
        <v>0</v>
      </c>
      <c r="K153" s="68" t="s">
        <v>122</v>
      </c>
      <c r="L153" s="71">
        <f>L73+L78+L83+L88+L93+L98+L103+L108+L113+L118+L123+L128+L133+L138+L143+L148</f>
        <v>0</v>
      </c>
      <c r="M153" s="12"/>
      <c r="N153" s="2"/>
      <c r="O153" s="2"/>
      <c r="P153" s="2"/>
      <c r="Q153" s="42">
        <f>0+Q73+Q78+Q83+Q88+Q93+Q98+Q103+Q108+Q113+Q118+Q123+Q128+Q133+Q138+Q143+Q148</f>
        <v>0</v>
      </c>
      <c r="R153" s="27">
        <f>0+R73+R78+R83+R88+R93+R98+R103+R108+R113+R118+R123+R128+R133+R138+R143+R148</f>
        <v>0</v>
      </c>
      <c r="S153" s="72">
        <f>Q153*(1+J153)+R153</f>
        <v>0</v>
      </c>
    </row>
    <row r="154" thickTop="1" thickBot="1" ht="25" customHeight="1">
      <c r="A154" s="9"/>
      <c r="B154" s="73"/>
      <c r="C154" s="73"/>
      <c r="D154" s="73"/>
      <c r="E154" s="73"/>
      <c r="F154" s="73"/>
      <c r="G154" s="74" t="s">
        <v>123</v>
      </c>
      <c r="H154" s="75">
        <f>J73+J78+J83+J88+J93+J98+J103+J108+J113+J118+J123+J128+J133+J138+J143+J148</f>
        <v>0</v>
      </c>
      <c r="I154" s="74" t="s">
        <v>124</v>
      </c>
      <c r="J154" s="76">
        <f>0+J153</f>
        <v>0</v>
      </c>
      <c r="K154" s="74" t="s">
        <v>125</v>
      </c>
      <c r="L154" s="77">
        <f>L73+L78+L83+L88+L93+L98+L103+L108+L113+L118+L123+L128+L133+L138+L143+L148</f>
        <v>0</v>
      </c>
      <c r="M154" s="12"/>
      <c r="N154" s="2"/>
      <c r="O154" s="2"/>
      <c r="P154" s="2"/>
      <c r="Q154" s="2"/>
    </row>
    <row r="155">
      <c r="A155" s="13"/>
      <c r="B155" s="4"/>
      <c r="C155" s="4"/>
      <c r="D155" s="4"/>
      <c r="E155" s="4"/>
      <c r="F155" s="4"/>
      <c r="G155" s="4"/>
      <c r="H155" s="79"/>
      <c r="I155" s="4"/>
      <c r="J155" s="79"/>
      <c r="K155" s="4"/>
      <c r="L155" s="4"/>
      <c r="M155" s="14"/>
      <c r="N155" s="2"/>
      <c r="O155" s="2"/>
      <c r="P155" s="2"/>
      <c r="Q155" s="2"/>
    </row>
    <row r="156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2"/>
      <c r="O156" s="2"/>
      <c r="P156" s="2"/>
      <c r="Q156" s="2"/>
    </row>
  </sheetData>
  <mergeCells count="113">
    <mergeCell ref="B41:L41"/>
    <mergeCell ref="B43:D43"/>
    <mergeCell ref="B44:D44"/>
    <mergeCell ref="B45:D45"/>
    <mergeCell ref="B46:D46"/>
    <mergeCell ref="B48:D48"/>
    <mergeCell ref="B49:D49"/>
    <mergeCell ref="B50:D50"/>
    <mergeCell ref="B51:D51"/>
    <mergeCell ref="B53:D53"/>
    <mergeCell ref="B54:D54"/>
    <mergeCell ref="B55:D55"/>
    <mergeCell ref="B56:D56"/>
    <mergeCell ref="B58:D58"/>
    <mergeCell ref="B59:D59"/>
    <mergeCell ref="B60:D60"/>
    <mergeCell ref="B61:D61"/>
    <mergeCell ref="B64:L64"/>
    <mergeCell ref="B66:D66"/>
    <mergeCell ref="B67:D67"/>
    <mergeCell ref="B68:D68"/>
    <mergeCell ref="B69:D69"/>
    <mergeCell ref="B72:L72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5:C26"/>
    <mergeCell ref="B28:L28"/>
    <mergeCell ref="B30:D30"/>
    <mergeCell ref="B31:D31"/>
    <mergeCell ref="B32:D32"/>
    <mergeCell ref="B33:D33"/>
    <mergeCell ref="B35:D35"/>
    <mergeCell ref="B36:D36"/>
    <mergeCell ref="B37:D37"/>
    <mergeCell ref="B38:D38"/>
    <mergeCell ref="B23:D23"/>
    <mergeCell ref="B74:D74"/>
    <mergeCell ref="B75:D75"/>
    <mergeCell ref="B76:D76"/>
    <mergeCell ref="B77:D77"/>
    <mergeCell ref="B79:D79"/>
    <mergeCell ref="B80:D80"/>
    <mergeCell ref="B81:D81"/>
    <mergeCell ref="B82:D82"/>
    <mergeCell ref="B84:D84"/>
    <mergeCell ref="B85:D85"/>
    <mergeCell ref="B86:D86"/>
    <mergeCell ref="B87:D87"/>
    <mergeCell ref="B89:D89"/>
    <mergeCell ref="B90:D90"/>
    <mergeCell ref="B91:D91"/>
    <mergeCell ref="B92:D92"/>
    <mergeCell ref="B94:D94"/>
    <mergeCell ref="B95:D95"/>
    <mergeCell ref="B96:D96"/>
    <mergeCell ref="B97:D97"/>
    <mergeCell ref="B99:D99"/>
    <mergeCell ref="B100:D100"/>
    <mergeCell ref="B101:D101"/>
    <mergeCell ref="B102:D102"/>
    <mergeCell ref="B104:D104"/>
    <mergeCell ref="B105:D105"/>
    <mergeCell ref="B106:D106"/>
    <mergeCell ref="B107:D107"/>
    <mergeCell ref="B109:D109"/>
    <mergeCell ref="B110:D110"/>
    <mergeCell ref="B111:D111"/>
    <mergeCell ref="B112:D112"/>
    <mergeCell ref="B114:D114"/>
    <mergeCell ref="B115:D115"/>
    <mergeCell ref="B116:D116"/>
    <mergeCell ref="B117:D117"/>
    <mergeCell ref="B119:D119"/>
    <mergeCell ref="B120:D120"/>
    <mergeCell ref="B121:D121"/>
    <mergeCell ref="B122:D122"/>
    <mergeCell ref="B124:D124"/>
    <mergeCell ref="B125:D125"/>
    <mergeCell ref="B126:D126"/>
    <mergeCell ref="B127:D127"/>
    <mergeCell ref="B129:D129"/>
    <mergeCell ref="B130:D130"/>
    <mergeCell ref="B131:D131"/>
    <mergeCell ref="B132:D132"/>
    <mergeCell ref="B134:D134"/>
    <mergeCell ref="B135:D135"/>
    <mergeCell ref="B136:D136"/>
    <mergeCell ref="B137:D137"/>
    <mergeCell ref="B139:D139"/>
    <mergeCell ref="B140:D140"/>
    <mergeCell ref="B141:D141"/>
    <mergeCell ref="B142:D142"/>
    <mergeCell ref="B144:D144"/>
    <mergeCell ref="B145:D145"/>
    <mergeCell ref="B146:D146"/>
    <mergeCell ref="B147:D147"/>
    <mergeCell ref="B149:D149"/>
    <mergeCell ref="B150:D150"/>
    <mergeCell ref="B151:D151"/>
    <mergeCell ref="B152:D152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 codeName="_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55</v>
      </c>
      <c r="B10" s="1"/>
      <c r="C10" s="16"/>
      <c r="D10" s="1"/>
      <c r="E10" s="1"/>
      <c r="F10" s="1"/>
      <c r="G10" s="17"/>
      <c r="H10" s="1"/>
      <c r="I10" s="40" t="s">
        <v>56</v>
      </c>
      <c r="J10" s="41">
        <f>H72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997</v>
      </c>
      <c r="B11" s="1"/>
      <c r="C11" s="1"/>
      <c r="D11" s="1"/>
      <c r="E11" s="1"/>
      <c r="F11" s="1"/>
      <c r="G11" s="40"/>
      <c r="H11" s="1"/>
      <c r="I11" s="40" t="s">
        <v>58</v>
      </c>
      <c r="J11" s="41">
        <f>L72</f>
        <v>0</v>
      </c>
      <c r="K11" s="1"/>
      <c r="L11" s="1"/>
      <c r="M11" s="12"/>
      <c r="N11" s="2"/>
      <c r="O11" s="2"/>
      <c r="P11" s="2"/>
      <c r="Q11" s="42">
        <f>IF(SUM(K20)&gt;0,ROUND(SUM(S20)/SUM(K20)-1,8),0)</f>
        <v>0</v>
      </c>
      <c r="R11" s="27">
        <f>AVERAGE(J71)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59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60</v>
      </c>
      <c r="C19" s="43"/>
      <c r="D19" s="43"/>
      <c r="E19" s="43" t="s">
        <v>61</v>
      </c>
      <c r="F19" s="43"/>
      <c r="G19" s="44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5">
        <v>1</v>
      </c>
      <c r="C20" s="1"/>
      <c r="D20" s="1"/>
      <c r="E20" s="46" t="s">
        <v>134</v>
      </c>
      <c r="F20" s="1"/>
      <c r="G20" s="1"/>
      <c r="H20" s="1"/>
      <c r="I20" s="1"/>
      <c r="J20" s="1"/>
      <c r="K20" s="47">
        <f>H72</f>
        <v>0</v>
      </c>
      <c r="L20" s="47">
        <f>L72</f>
        <v>0</v>
      </c>
      <c r="M20" s="12"/>
      <c r="N20" s="2"/>
      <c r="O20" s="2"/>
      <c r="P20" s="2"/>
      <c r="Q20" s="2"/>
      <c r="S20" s="27">
        <f>S71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37" t="s">
        <v>64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43" t="s">
        <v>65</v>
      </c>
      <c r="C24" s="43" t="s">
        <v>60</v>
      </c>
      <c r="D24" s="43" t="s">
        <v>66</v>
      </c>
      <c r="E24" s="43" t="s">
        <v>61</v>
      </c>
      <c r="F24" s="43" t="s">
        <v>67</v>
      </c>
      <c r="G24" s="44" t="s">
        <v>68</v>
      </c>
      <c r="H24" s="22" t="s">
        <v>69</v>
      </c>
      <c r="I24" s="22" t="s">
        <v>70</v>
      </c>
      <c r="J24" s="22" t="s">
        <v>16</v>
      </c>
      <c r="K24" s="44" t="s">
        <v>71</v>
      </c>
      <c r="L24" s="22" t="s">
        <v>17</v>
      </c>
      <c r="M24" s="12"/>
      <c r="N24" s="2"/>
      <c r="O24" s="2"/>
      <c r="P24" s="2"/>
      <c r="Q24" s="2"/>
    </row>
    <row r="25" ht="40" customHeight="1">
      <c r="A25" s="9"/>
      <c r="B25" s="49" t="s">
        <v>154</v>
      </c>
      <c r="C25" s="1"/>
      <c r="D25" s="1"/>
      <c r="E25" s="1"/>
      <c r="F25" s="1"/>
      <c r="G25" s="1"/>
      <c r="H25" s="50"/>
      <c r="I25" s="1"/>
      <c r="J25" s="50"/>
      <c r="K25" s="1"/>
      <c r="L25" s="1"/>
      <c r="M25" s="12"/>
      <c r="N25" s="2"/>
      <c r="O25" s="2"/>
      <c r="P25" s="2"/>
      <c r="Q25" s="2"/>
    </row>
    <row r="26">
      <c r="A26" s="9"/>
      <c r="B26" s="51">
        <v>1</v>
      </c>
      <c r="C26" s="52" t="s">
        <v>284</v>
      </c>
      <c r="D26" s="52" t="s">
        <v>85</v>
      </c>
      <c r="E26" s="52" t="s">
        <v>285</v>
      </c>
      <c r="F26" s="52" t="s">
        <v>3</v>
      </c>
      <c r="G26" s="53" t="s">
        <v>171</v>
      </c>
      <c r="H26" s="54">
        <v>229.5</v>
      </c>
      <c r="I26" s="25">
        <f>ROUND(0,2)</f>
        <v>0</v>
      </c>
      <c r="J26" s="55">
        <f>ROUND(I26*H26,2)</f>
        <v>0</v>
      </c>
      <c r="K26" s="56">
        <v>0.20999999999999999</v>
      </c>
      <c r="L26" s="57">
        <f>IF(ISNUMBER(K26),ROUND(J26*(K26+1),2),0)</f>
        <v>0</v>
      </c>
      <c r="M26" s="12"/>
      <c r="N26" s="2"/>
      <c r="O26" s="2"/>
      <c r="P26" s="2"/>
      <c r="Q26" s="42">
        <f>IF(ISNUMBER(K26),IF(H26&gt;0,IF(I26&gt;0,J26,0),0),0)</f>
        <v>0</v>
      </c>
      <c r="R26" s="27">
        <f>IF(ISNUMBER(K26)=FALSE,J26,0)</f>
        <v>0</v>
      </c>
    </row>
    <row r="27">
      <c r="A27" s="9"/>
      <c r="B27" s="58" t="s">
        <v>76</v>
      </c>
      <c r="C27" s="1"/>
      <c r="D27" s="1"/>
      <c r="E27" s="59" t="s">
        <v>3</v>
      </c>
      <c r="F27" s="1"/>
      <c r="G27" s="1"/>
      <c r="H27" s="50"/>
      <c r="I27" s="1"/>
      <c r="J27" s="50"/>
      <c r="K27" s="1"/>
      <c r="L27" s="1"/>
      <c r="M27" s="12"/>
      <c r="N27" s="2"/>
      <c r="O27" s="2"/>
      <c r="P27" s="2"/>
      <c r="Q27" s="2"/>
    </row>
    <row r="28">
      <c r="A28" s="9"/>
      <c r="B28" s="58" t="s">
        <v>78</v>
      </c>
      <c r="C28" s="1"/>
      <c r="D28" s="1"/>
      <c r="E28" s="59" t="s">
        <v>998</v>
      </c>
      <c r="F28" s="1"/>
      <c r="G28" s="1"/>
      <c r="H28" s="50"/>
      <c r="I28" s="1"/>
      <c r="J28" s="50"/>
      <c r="K28" s="1"/>
      <c r="L28" s="1"/>
      <c r="M28" s="12"/>
      <c r="N28" s="2"/>
      <c r="O28" s="2"/>
      <c r="P28" s="2"/>
      <c r="Q28" s="2"/>
    </row>
    <row r="29">
      <c r="A29" s="9"/>
      <c r="B29" s="58" t="s">
        <v>80</v>
      </c>
      <c r="C29" s="1"/>
      <c r="D29" s="1"/>
      <c r="E29" s="59" t="s">
        <v>287</v>
      </c>
      <c r="F29" s="1"/>
      <c r="G29" s="1"/>
      <c r="H29" s="50"/>
      <c r="I29" s="1"/>
      <c r="J29" s="50"/>
      <c r="K29" s="1"/>
      <c r="L29" s="1"/>
      <c r="M29" s="12"/>
      <c r="N29" s="2"/>
      <c r="O29" s="2"/>
      <c r="P29" s="2"/>
      <c r="Q29" s="2"/>
    </row>
    <row r="30" thickBot="1">
      <c r="A30" s="9"/>
      <c r="B30" s="60" t="s">
        <v>82</v>
      </c>
      <c r="C30" s="31"/>
      <c r="D30" s="31"/>
      <c r="E30" s="61" t="s">
        <v>83</v>
      </c>
      <c r="F30" s="31"/>
      <c r="G30" s="31"/>
      <c r="H30" s="62"/>
      <c r="I30" s="31"/>
      <c r="J30" s="62"/>
      <c r="K30" s="31"/>
      <c r="L30" s="31"/>
      <c r="M30" s="12"/>
      <c r="N30" s="2"/>
      <c r="O30" s="2"/>
      <c r="P30" s="2"/>
      <c r="Q30" s="2"/>
    </row>
    <row r="31" thickTop="1">
      <c r="A31" s="9"/>
      <c r="B31" s="51">
        <v>2</v>
      </c>
      <c r="C31" s="52" t="s">
        <v>284</v>
      </c>
      <c r="D31" s="52" t="s">
        <v>88</v>
      </c>
      <c r="E31" s="52" t="s">
        <v>285</v>
      </c>
      <c r="F31" s="52" t="s">
        <v>3</v>
      </c>
      <c r="G31" s="53" t="s">
        <v>171</v>
      </c>
      <c r="H31" s="63">
        <v>5603.3999999999996</v>
      </c>
      <c r="I31" s="36">
        <f>ROUND(0,2)</f>
        <v>0</v>
      </c>
      <c r="J31" s="64">
        <f>ROUND(I31*H31,2)</f>
        <v>0</v>
      </c>
      <c r="K31" s="65">
        <v>0.20999999999999999</v>
      </c>
      <c r="L31" s="66">
        <f>IF(ISNUMBER(K31),ROUND(J31*(K31+1),2),0)</f>
        <v>0</v>
      </c>
      <c r="M31" s="12"/>
      <c r="N31" s="2"/>
      <c r="O31" s="2"/>
      <c r="P31" s="2"/>
      <c r="Q31" s="42">
        <f>IF(ISNUMBER(K31),IF(H31&gt;0,IF(I31&gt;0,J31,0),0),0)</f>
        <v>0</v>
      </c>
      <c r="R31" s="27">
        <f>IF(ISNUMBER(K31)=FALSE,J31,0)</f>
        <v>0</v>
      </c>
    </row>
    <row r="32">
      <c r="A32" s="9"/>
      <c r="B32" s="58" t="s">
        <v>76</v>
      </c>
      <c r="C32" s="1"/>
      <c r="D32" s="1"/>
      <c r="E32" s="59" t="s">
        <v>3</v>
      </c>
      <c r="F32" s="1"/>
      <c r="G32" s="1"/>
      <c r="H32" s="50"/>
      <c r="I32" s="1"/>
      <c r="J32" s="50"/>
      <c r="K32" s="1"/>
      <c r="L32" s="1"/>
      <c r="M32" s="12"/>
      <c r="N32" s="2"/>
      <c r="O32" s="2"/>
      <c r="P32" s="2"/>
      <c r="Q32" s="2"/>
    </row>
    <row r="33">
      <c r="A33" s="9"/>
      <c r="B33" s="58" t="s">
        <v>78</v>
      </c>
      <c r="C33" s="1"/>
      <c r="D33" s="1"/>
      <c r="E33" s="59" t="s">
        <v>999</v>
      </c>
      <c r="F33" s="1"/>
      <c r="G33" s="1"/>
      <c r="H33" s="50"/>
      <c r="I33" s="1"/>
      <c r="J33" s="50"/>
      <c r="K33" s="1"/>
      <c r="L33" s="1"/>
      <c r="M33" s="12"/>
      <c r="N33" s="2"/>
      <c r="O33" s="2"/>
      <c r="P33" s="2"/>
      <c r="Q33" s="2"/>
    </row>
    <row r="34">
      <c r="A34" s="9"/>
      <c r="B34" s="58" t="s">
        <v>80</v>
      </c>
      <c r="C34" s="1"/>
      <c r="D34" s="1"/>
      <c r="E34" s="59" t="s">
        <v>287</v>
      </c>
      <c r="F34" s="1"/>
      <c r="G34" s="1"/>
      <c r="H34" s="50"/>
      <c r="I34" s="1"/>
      <c r="J34" s="50"/>
      <c r="K34" s="1"/>
      <c r="L34" s="1"/>
      <c r="M34" s="12"/>
      <c r="N34" s="2"/>
      <c r="O34" s="2"/>
      <c r="P34" s="2"/>
      <c r="Q34" s="2"/>
    </row>
    <row r="35" thickBot="1">
      <c r="A35" s="9"/>
      <c r="B35" s="60" t="s">
        <v>82</v>
      </c>
      <c r="C35" s="31"/>
      <c r="D35" s="31"/>
      <c r="E35" s="61" t="s">
        <v>83</v>
      </c>
      <c r="F35" s="31"/>
      <c r="G35" s="31"/>
      <c r="H35" s="62"/>
      <c r="I35" s="31"/>
      <c r="J35" s="62"/>
      <c r="K35" s="31"/>
      <c r="L35" s="31"/>
      <c r="M35" s="12"/>
      <c r="N35" s="2"/>
      <c r="O35" s="2"/>
      <c r="P35" s="2"/>
      <c r="Q35" s="2"/>
    </row>
    <row r="36" thickTop="1">
      <c r="A36" s="9"/>
      <c r="B36" s="51">
        <v>3</v>
      </c>
      <c r="C36" s="52" t="s">
        <v>1000</v>
      </c>
      <c r="D36" s="52" t="s">
        <v>3</v>
      </c>
      <c r="E36" s="52" t="s">
        <v>1001</v>
      </c>
      <c r="F36" s="52" t="s">
        <v>3</v>
      </c>
      <c r="G36" s="53" t="s">
        <v>171</v>
      </c>
      <c r="H36" s="63">
        <v>229.5</v>
      </c>
      <c r="I36" s="36">
        <f>ROUND(0,2)</f>
        <v>0</v>
      </c>
      <c r="J36" s="64">
        <f>ROUND(I36*H36,2)</f>
        <v>0</v>
      </c>
      <c r="K36" s="65">
        <v>0.20999999999999999</v>
      </c>
      <c r="L36" s="66">
        <f>IF(ISNUMBER(K36),ROUND(J36*(K36+1),2),0)</f>
        <v>0</v>
      </c>
      <c r="M36" s="12"/>
      <c r="N36" s="2"/>
      <c r="O36" s="2"/>
      <c r="P36" s="2"/>
      <c r="Q36" s="42">
        <f>IF(ISNUMBER(K36),IF(H36&gt;0,IF(I36&gt;0,J36,0),0),0)</f>
        <v>0</v>
      </c>
      <c r="R36" s="27">
        <f>IF(ISNUMBER(K36)=FALSE,J36,0)</f>
        <v>0</v>
      </c>
    </row>
    <row r="37">
      <c r="A37" s="9"/>
      <c r="B37" s="58" t="s">
        <v>76</v>
      </c>
      <c r="C37" s="1"/>
      <c r="D37" s="1"/>
      <c r="E37" s="59" t="s">
        <v>341</v>
      </c>
      <c r="F37" s="1"/>
      <c r="G37" s="1"/>
      <c r="H37" s="50"/>
      <c r="I37" s="1"/>
      <c r="J37" s="50"/>
      <c r="K37" s="1"/>
      <c r="L37" s="1"/>
      <c r="M37" s="12"/>
      <c r="N37" s="2"/>
      <c r="O37" s="2"/>
      <c r="P37" s="2"/>
      <c r="Q37" s="2"/>
    </row>
    <row r="38">
      <c r="A38" s="9"/>
      <c r="B38" s="58" t="s">
        <v>78</v>
      </c>
      <c r="C38" s="1"/>
      <c r="D38" s="1"/>
      <c r="E38" s="59" t="s">
        <v>1002</v>
      </c>
      <c r="F38" s="1"/>
      <c r="G38" s="1"/>
      <c r="H38" s="50"/>
      <c r="I38" s="1"/>
      <c r="J38" s="50"/>
      <c r="K38" s="1"/>
      <c r="L38" s="1"/>
      <c r="M38" s="12"/>
      <c r="N38" s="2"/>
      <c r="O38" s="2"/>
      <c r="P38" s="2"/>
      <c r="Q38" s="2"/>
    </row>
    <row r="39">
      <c r="A39" s="9"/>
      <c r="B39" s="58" t="s">
        <v>80</v>
      </c>
      <c r="C39" s="1"/>
      <c r="D39" s="1"/>
      <c r="E39" s="59" t="s">
        <v>319</v>
      </c>
      <c r="F39" s="1"/>
      <c r="G39" s="1"/>
      <c r="H39" s="50"/>
      <c r="I39" s="1"/>
      <c r="J39" s="50"/>
      <c r="K39" s="1"/>
      <c r="L39" s="1"/>
      <c r="M39" s="12"/>
      <c r="N39" s="2"/>
      <c r="O39" s="2"/>
      <c r="P39" s="2"/>
      <c r="Q39" s="2"/>
    </row>
    <row r="40" thickBot="1">
      <c r="A40" s="9"/>
      <c r="B40" s="60" t="s">
        <v>82</v>
      </c>
      <c r="C40" s="31"/>
      <c r="D40" s="31"/>
      <c r="E40" s="61" t="s">
        <v>83</v>
      </c>
      <c r="F40" s="31"/>
      <c r="G40" s="31"/>
      <c r="H40" s="62"/>
      <c r="I40" s="31"/>
      <c r="J40" s="62"/>
      <c r="K40" s="31"/>
      <c r="L40" s="31"/>
      <c r="M40" s="12"/>
      <c r="N40" s="2"/>
      <c r="O40" s="2"/>
      <c r="P40" s="2"/>
      <c r="Q40" s="2"/>
    </row>
    <row r="41" thickTop="1">
      <c r="A41" s="9"/>
      <c r="B41" s="51">
        <v>4</v>
      </c>
      <c r="C41" s="52" t="s">
        <v>1003</v>
      </c>
      <c r="D41" s="52" t="s">
        <v>3</v>
      </c>
      <c r="E41" s="52" t="s">
        <v>1004</v>
      </c>
      <c r="F41" s="52" t="s">
        <v>3</v>
      </c>
      <c r="G41" s="53" t="s">
        <v>171</v>
      </c>
      <c r="H41" s="63">
        <v>4784.3999999999996</v>
      </c>
      <c r="I41" s="36">
        <f>ROUND(0,2)</f>
        <v>0</v>
      </c>
      <c r="J41" s="64">
        <f>ROUND(I41*H41,2)</f>
        <v>0</v>
      </c>
      <c r="K41" s="65">
        <v>0.20999999999999999</v>
      </c>
      <c r="L41" s="66">
        <f>IF(ISNUMBER(K41),ROUND(J41*(K41+1),2),0)</f>
        <v>0</v>
      </c>
      <c r="M41" s="12"/>
      <c r="N41" s="2"/>
      <c r="O41" s="2"/>
      <c r="P41" s="2"/>
      <c r="Q41" s="42">
        <f>IF(ISNUMBER(K41),IF(H41&gt;0,IF(I41&gt;0,J41,0),0),0)</f>
        <v>0</v>
      </c>
      <c r="R41" s="27">
        <f>IF(ISNUMBER(K41)=FALSE,J41,0)</f>
        <v>0</v>
      </c>
    </row>
    <row r="42">
      <c r="A42" s="9"/>
      <c r="B42" s="58" t="s">
        <v>76</v>
      </c>
      <c r="C42" s="1"/>
      <c r="D42" s="1"/>
      <c r="E42" s="59" t="s">
        <v>1005</v>
      </c>
      <c r="F42" s="1"/>
      <c r="G42" s="1"/>
      <c r="H42" s="50"/>
      <c r="I42" s="1"/>
      <c r="J42" s="50"/>
      <c r="K42" s="1"/>
      <c r="L42" s="1"/>
      <c r="M42" s="12"/>
      <c r="N42" s="2"/>
      <c r="O42" s="2"/>
      <c r="P42" s="2"/>
      <c r="Q42" s="2"/>
    </row>
    <row r="43">
      <c r="A43" s="9"/>
      <c r="B43" s="58" t="s">
        <v>78</v>
      </c>
      <c r="C43" s="1"/>
      <c r="D43" s="1"/>
      <c r="E43" s="59" t="s">
        <v>1006</v>
      </c>
      <c r="F43" s="1"/>
      <c r="G43" s="1"/>
      <c r="H43" s="50"/>
      <c r="I43" s="1"/>
      <c r="J43" s="50"/>
      <c r="K43" s="1"/>
      <c r="L43" s="1"/>
      <c r="M43" s="12"/>
      <c r="N43" s="2"/>
      <c r="O43" s="2"/>
      <c r="P43" s="2"/>
      <c r="Q43" s="2"/>
    </row>
    <row r="44">
      <c r="A44" s="9"/>
      <c r="B44" s="58" t="s">
        <v>80</v>
      </c>
      <c r="C44" s="1"/>
      <c r="D44" s="1"/>
      <c r="E44" s="59" t="s">
        <v>1007</v>
      </c>
      <c r="F44" s="1"/>
      <c r="G44" s="1"/>
      <c r="H44" s="50"/>
      <c r="I44" s="1"/>
      <c r="J44" s="50"/>
      <c r="K44" s="1"/>
      <c r="L44" s="1"/>
      <c r="M44" s="12"/>
      <c r="N44" s="2"/>
      <c r="O44" s="2"/>
      <c r="P44" s="2"/>
      <c r="Q44" s="2"/>
    </row>
    <row r="45" thickBot="1">
      <c r="A45" s="9"/>
      <c r="B45" s="60" t="s">
        <v>82</v>
      </c>
      <c r="C45" s="31"/>
      <c r="D45" s="31"/>
      <c r="E45" s="61" t="s">
        <v>83</v>
      </c>
      <c r="F45" s="31"/>
      <c r="G45" s="31"/>
      <c r="H45" s="62"/>
      <c r="I45" s="31"/>
      <c r="J45" s="62"/>
      <c r="K45" s="31"/>
      <c r="L45" s="31"/>
      <c r="M45" s="12"/>
      <c r="N45" s="2"/>
      <c r="O45" s="2"/>
      <c r="P45" s="2"/>
      <c r="Q45" s="2"/>
    </row>
    <row r="46" thickTop="1">
      <c r="A46" s="9"/>
      <c r="B46" s="51">
        <v>5</v>
      </c>
      <c r="C46" s="52" t="s">
        <v>1008</v>
      </c>
      <c r="D46" s="52" t="s">
        <v>3</v>
      </c>
      <c r="E46" s="52" t="s">
        <v>1009</v>
      </c>
      <c r="F46" s="52" t="s">
        <v>3</v>
      </c>
      <c r="G46" s="53" t="s">
        <v>171</v>
      </c>
      <c r="H46" s="63">
        <v>819</v>
      </c>
      <c r="I46" s="36">
        <f>ROUND(0,2)</f>
        <v>0</v>
      </c>
      <c r="J46" s="64">
        <f>ROUND(I46*H46,2)</f>
        <v>0</v>
      </c>
      <c r="K46" s="65">
        <v>0.20999999999999999</v>
      </c>
      <c r="L46" s="66">
        <f>IF(ISNUMBER(K46),ROUND(J46*(K46+1),2),0)</f>
        <v>0</v>
      </c>
      <c r="M46" s="12"/>
      <c r="N46" s="2"/>
      <c r="O46" s="2"/>
      <c r="P46" s="2"/>
      <c r="Q46" s="42">
        <f>IF(ISNUMBER(K46),IF(H46&gt;0,IF(I46&gt;0,J46,0),0),0)</f>
        <v>0</v>
      </c>
      <c r="R46" s="27">
        <f>IF(ISNUMBER(K46)=FALSE,J46,0)</f>
        <v>0</v>
      </c>
    </row>
    <row r="47">
      <c r="A47" s="9"/>
      <c r="B47" s="58" t="s">
        <v>76</v>
      </c>
      <c r="C47" s="1"/>
      <c r="D47" s="1"/>
      <c r="E47" s="59" t="s">
        <v>1005</v>
      </c>
      <c r="F47" s="1"/>
      <c r="G47" s="1"/>
      <c r="H47" s="50"/>
      <c r="I47" s="1"/>
      <c r="J47" s="50"/>
      <c r="K47" s="1"/>
      <c r="L47" s="1"/>
      <c r="M47" s="12"/>
      <c r="N47" s="2"/>
      <c r="O47" s="2"/>
      <c r="P47" s="2"/>
      <c r="Q47" s="2"/>
    </row>
    <row r="48">
      <c r="A48" s="9"/>
      <c r="B48" s="58" t="s">
        <v>78</v>
      </c>
      <c r="C48" s="1"/>
      <c r="D48" s="1"/>
      <c r="E48" s="59" t="s">
        <v>1010</v>
      </c>
      <c r="F48" s="1"/>
      <c r="G48" s="1"/>
      <c r="H48" s="50"/>
      <c r="I48" s="1"/>
      <c r="J48" s="50"/>
      <c r="K48" s="1"/>
      <c r="L48" s="1"/>
      <c r="M48" s="12"/>
      <c r="N48" s="2"/>
      <c r="O48" s="2"/>
      <c r="P48" s="2"/>
      <c r="Q48" s="2"/>
    </row>
    <row r="49">
      <c r="A49" s="9"/>
      <c r="B49" s="58" t="s">
        <v>80</v>
      </c>
      <c r="C49" s="1"/>
      <c r="D49" s="1"/>
      <c r="E49" s="59" t="s">
        <v>1011</v>
      </c>
      <c r="F49" s="1"/>
      <c r="G49" s="1"/>
      <c r="H49" s="50"/>
      <c r="I49" s="1"/>
      <c r="J49" s="50"/>
      <c r="K49" s="1"/>
      <c r="L49" s="1"/>
      <c r="M49" s="12"/>
      <c r="N49" s="2"/>
      <c r="O49" s="2"/>
      <c r="P49" s="2"/>
      <c r="Q49" s="2"/>
    </row>
    <row r="50" thickBot="1">
      <c r="A50" s="9"/>
      <c r="B50" s="60" t="s">
        <v>82</v>
      </c>
      <c r="C50" s="31"/>
      <c r="D50" s="31"/>
      <c r="E50" s="61" t="s">
        <v>83</v>
      </c>
      <c r="F50" s="31"/>
      <c r="G50" s="31"/>
      <c r="H50" s="62"/>
      <c r="I50" s="31"/>
      <c r="J50" s="62"/>
      <c r="K50" s="31"/>
      <c r="L50" s="31"/>
      <c r="M50" s="12"/>
      <c r="N50" s="2"/>
      <c r="O50" s="2"/>
      <c r="P50" s="2"/>
      <c r="Q50" s="2"/>
    </row>
    <row r="51" thickTop="1">
      <c r="A51" s="9"/>
      <c r="B51" s="51">
        <v>6</v>
      </c>
      <c r="C51" s="52" t="s">
        <v>1012</v>
      </c>
      <c r="D51" s="52" t="s">
        <v>3</v>
      </c>
      <c r="E51" s="52" t="s">
        <v>1013</v>
      </c>
      <c r="F51" s="52" t="s">
        <v>3</v>
      </c>
      <c r="G51" s="53" t="s">
        <v>157</v>
      </c>
      <c r="H51" s="63">
        <v>37356</v>
      </c>
      <c r="I51" s="36">
        <f>ROUND(0,2)</f>
        <v>0</v>
      </c>
      <c r="J51" s="64">
        <f>ROUND(I51*H51,2)</f>
        <v>0</v>
      </c>
      <c r="K51" s="65">
        <v>0.20999999999999999</v>
      </c>
      <c r="L51" s="66">
        <f>IF(ISNUMBER(K51),ROUND(J51*(K51+1),2),0)</f>
        <v>0</v>
      </c>
      <c r="M51" s="12"/>
      <c r="N51" s="2"/>
      <c r="O51" s="2"/>
      <c r="P51" s="2"/>
      <c r="Q51" s="42">
        <f>IF(ISNUMBER(K51),IF(H51&gt;0,IF(I51&gt;0,J51,0),0),0)</f>
        <v>0</v>
      </c>
      <c r="R51" s="27">
        <f>IF(ISNUMBER(K51)=FALSE,J51,0)</f>
        <v>0</v>
      </c>
    </row>
    <row r="52">
      <c r="A52" s="9"/>
      <c r="B52" s="58" t="s">
        <v>76</v>
      </c>
      <c r="C52" s="1"/>
      <c r="D52" s="1"/>
      <c r="E52" s="59" t="s">
        <v>1014</v>
      </c>
      <c r="F52" s="1"/>
      <c r="G52" s="1"/>
      <c r="H52" s="50"/>
      <c r="I52" s="1"/>
      <c r="J52" s="50"/>
      <c r="K52" s="1"/>
      <c r="L52" s="1"/>
      <c r="M52" s="12"/>
      <c r="N52" s="2"/>
      <c r="O52" s="2"/>
      <c r="P52" s="2"/>
      <c r="Q52" s="2"/>
    </row>
    <row r="53">
      <c r="A53" s="9"/>
      <c r="B53" s="58" t="s">
        <v>78</v>
      </c>
      <c r="C53" s="1"/>
      <c r="D53" s="1"/>
      <c r="E53" s="59" t="s">
        <v>1015</v>
      </c>
      <c r="F53" s="1"/>
      <c r="G53" s="1"/>
      <c r="H53" s="50"/>
      <c r="I53" s="1"/>
      <c r="J53" s="50"/>
      <c r="K53" s="1"/>
      <c r="L53" s="1"/>
      <c r="M53" s="12"/>
      <c r="N53" s="2"/>
      <c r="O53" s="2"/>
      <c r="P53" s="2"/>
      <c r="Q53" s="2"/>
    </row>
    <row r="54">
      <c r="A54" s="9"/>
      <c r="B54" s="58" t="s">
        <v>80</v>
      </c>
      <c r="C54" s="1"/>
      <c r="D54" s="1"/>
      <c r="E54" s="59" t="s">
        <v>1016</v>
      </c>
      <c r="F54" s="1"/>
      <c r="G54" s="1"/>
      <c r="H54" s="50"/>
      <c r="I54" s="1"/>
      <c r="J54" s="50"/>
      <c r="K54" s="1"/>
      <c r="L54" s="1"/>
      <c r="M54" s="12"/>
      <c r="N54" s="2"/>
      <c r="O54" s="2"/>
      <c r="P54" s="2"/>
      <c r="Q54" s="2"/>
    </row>
    <row r="55" thickBot="1">
      <c r="A55" s="9"/>
      <c r="B55" s="60" t="s">
        <v>82</v>
      </c>
      <c r="C55" s="31"/>
      <c r="D55" s="31"/>
      <c r="E55" s="61" t="s">
        <v>83</v>
      </c>
      <c r="F55" s="31"/>
      <c r="G55" s="31"/>
      <c r="H55" s="62"/>
      <c r="I55" s="31"/>
      <c r="J55" s="62"/>
      <c r="K55" s="31"/>
      <c r="L55" s="31"/>
      <c r="M55" s="12"/>
      <c r="N55" s="2"/>
      <c r="O55" s="2"/>
      <c r="P55" s="2"/>
      <c r="Q55" s="2"/>
    </row>
    <row r="56" thickTop="1">
      <c r="A56" s="9"/>
      <c r="B56" s="51">
        <v>7</v>
      </c>
      <c r="C56" s="52" t="s">
        <v>1017</v>
      </c>
      <c r="D56" s="52" t="s">
        <v>3</v>
      </c>
      <c r="E56" s="52" t="s">
        <v>1018</v>
      </c>
      <c r="F56" s="52" t="s">
        <v>3</v>
      </c>
      <c r="G56" s="53" t="s">
        <v>157</v>
      </c>
      <c r="H56" s="63">
        <v>100</v>
      </c>
      <c r="I56" s="36">
        <f>ROUND(0,2)</f>
        <v>0</v>
      </c>
      <c r="J56" s="64">
        <f>ROUND(I56*H56,2)</f>
        <v>0</v>
      </c>
      <c r="K56" s="65">
        <v>0.20999999999999999</v>
      </c>
      <c r="L56" s="66">
        <f>IF(ISNUMBER(K56),ROUND(J56*(K56+1),2),0)</f>
        <v>0</v>
      </c>
      <c r="M56" s="12"/>
      <c r="N56" s="2"/>
      <c r="O56" s="2"/>
      <c r="P56" s="2"/>
      <c r="Q56" s="42">
        <f>IF(ISNUMBER(K56),IF(H56&gt;0,IF(I56&gt;0,J56,0),0),0)</f>
        <v>0</v>
      </c>
      <c r="R56" s="27">
        <f>IF(ISNUMBER(K56)=FALSE,J56,0)</f>
        <v>0</v>
      </c>
    </row>
    <row r="57">
      <c r="A57" s="9"/>
      <c r="B57" s="58" t="s">
        <v>76</v>
      </c>
      <c r="C57" s="1"/>
      <c r="D57" s="1"/>
      <c r="E57" s="59" t="s">
        <v>1019</v>
      </c>
      <c r="F57" s="1"/>
      <c r="G57" s="1"/>
      <c r="H57" s="50"/>
      <c r="I57" s="1"/>
      <c r="J57" s="50"/>
      <c r="K57" s="1"/>
      <c r="L57" s="1"/>
      <c r="M57" s="12"/>
      <c r="N57" s="2"/>
      <c r="O57" s="2"/>
      <c r="P57" s="2"/>
      <c r="Q57" s="2"/>
    </row>
    <row r="58">
      <c r="A58" s="9"/>
      <c r="B58" s="58" t="s">
        <v>78</v>
      </c>
      <c r="C58" s="1"/>
      <c r="D58" s="1"/>
      <c r="E58" s="59" t="s">
        <v>1020</v>
      </c>
      <c r="F58" s="1"/>
      <c r="G58" s="1"/>
      <c r="H58" s="50"/>
      <c r="I58" s="1"/>
      <c r="J58" s="50"/>
      <c r="K58" s="1"/>
      <c r="L58" s="1"/>
      <c r="M58" s="12"/>
      <c r="N58" s="2"/>
      <c r="O58" s="2"/>
      <c r="P58" s="2"/>
      <c r="Q58" s="2"/>
    </row>
    <row r="59">
      <c r="A59" s="9"/>
      <c r="B59" s="58" t="s">
        <v>80</v>
      </c>
      <c r="C59" s="1"/>
      <c r="D59" s="1"/>
      <c r="E59" s="59" t="s">
        <v>1021</v>
      </c>
      <c r="F59" s="1"/>
      <c r="G59" s="1"/>
      <c r="H59" s="50"/>
      <c r="I59" s="1"/>
      <c r="J59" s="50"/>
      <c r="K59" s="1"/>
      <c r="L59" s="1"/>
      <c r="M59" s="12"/>
      <c r="N59" s="2"/>
      <c r="O59" s="2"/>
      <c r="P59" s="2"/>
      <c r="Q59" s="2"/>
    </row>
    <row r="60" thickBot="1">
      <c r="A60" s="9"/>
      <c r="B60" s="60" t="s">
        <v>82</v>
      </c>
      <c r="C60" s="31"/>
      <c r="D60" s="31"/>
      <c r="E60" s="61" t="s">
        <v>83</v>
      </c>
      <c r="F60" s="31"/>
      <c r="G60" s="31"/>
      <c r="H60" s="62"/>
      <c r="I60" s="31"/>
      <c r="J60" s="62"/>
      <c r="K60" s="31"/>
      <c r="L60" s="31"/>
      <c r="M60" s="12"/>
      <c r="N60" s="2"/>
      <c r="O60" s="2"/>
      <c r="P60" s="2"/>
      <c r="Q60" s="2"/>
    </row>
    <row r="61" thickTop="1">
      <c r="A61" s="9"/>
      <c r="B61" s="51">
        <v>8</v>
      </c>
      <c r="C61" s="52" t="s">
        <v>1022</v>
      </c>
      <c r="D61" s="52" t="s">
        <v>3</v>
      </c>
      <c r="E61" s="52" t="s">
        <v>1023</v>
      </c>
      <c r="F61" s="52" t="s">
        <v>3</v>
      </c>
      <c r="G61" s="53" t="s">
        <v>117</v>
      </c>
      <c r="H61" s="63">
        <v>1485</v>
      </c>
      <c r="I61" s="36">
        <f>ROUND(0,2)</f>
        <v>0</v>
      </c>
      <c r="J61" s="64">
        <f>ROUND(I61*H61,2)</f>
        <v>0</v>
      </c>
      <c r="K61" s="65">
        <v>0.20999999999999999</v>
      </c>
      <c r="L61" s="66">
        <f>IF(ISNUMBER(K61),ROUND(J61*(K61+1),2),0)</f>
        <v>0</v>
      </c>
      <c r="M61" s="12"/>
      <c r="N61" s="2"/>
      <c r="O61" s="2"/>
      <c r="P61" s="2"/>
      <c r="Q61" s="42">
        <f>IF(ISNUMBER(K61),IF(H61&gt;0,IF(I61&gt;0,J61,0),0),0)</f>
        <v>0</v>
      </c>
      <c r="R61" s="27">
        <f>IF(ISNUMBER(K61)=FALSE,J61,0)</f>
        <v>0</v>
      </c>
    </row>
    <row r="62">
      <c r="A62" s="9"/>
      <c r="B62" s="58" t="s">
        <v>76</v>
      </c>
      <c r="C62" s="1"/>
      <c r="D62" s="1"/>
      <c r="E62" s="59" t="s">
        <v>1024</v>
      </c>
      <c r="F62" s="1"/>
      <c r="G62" s="1"/>
      <c r="H62" s="50"/>
      <c r="I62" s="1"/>
      <c r="J62" s="50"/>
      <c r="K62" s="1"/>
      <c r="L62" s="1"/>
      <c r="M62" s="12"/>
      <c r="N62" s="2"/>
      <c r="O62" s="2"/>
      <c r="P62" s="2"/>
      <c r="Q62" s="2"/>
    </row>
    <row r="63">
      <c r="A63" s="9"/>
      <c r="B63" s="58" t="s">
        <v>78</v>
      </c>
      <c r="C63" s="1"/>
      <c r="D63" s="1"/>
      <c r="E63" s="59" t="s">
        <v>1025</v>
      </c>
      <c r="F63" s="1"/>
      <c r="G63" s="1"/>
      <c r="H63" s="50"/>
      <c r="I63" s="1"/>
      <c r="J63" s="50"/>
      <c r="K63" s="1"/>
      <c r="L63" s="1"/>
      <c r="M63" s="12"/>
      <c r="N63" s="2"/>
      <c r="O63" s="2"/>
      <c r="P63" s="2"/>
      <c r="Q63" s="2"/>
    </row>
    <row r="64">
      <c r="A64" s="9"/>
      <c r="B64" s="58" t="s">
        <v>80</v>
      </c>
      <c r="C64" s="1"/>
      <c r="D64" s="1"/>
      <c r="E64" s="59" t="s">
        <v>1026</v>
      </c>
      <c r="F64" s="1"/>
      <c r="G64" s="1"/>
      <c r="H64" s="50"/>
      <c r="I64" s="1"/>
      <c r="J64" s="50"/>
      <c r="K64" s="1"/>
      <c r="L64" s="1"/>
      <c r="M64" s="12"/>
      <c r="N64" s="2"/>
      <c r="O64" s="2"/>
      <c r="P64" s="2"/>
      <c r="Q64" s="2"/>
    </row>
    <row r="65" thickBot="1">
      <c r="A65" s="9"/>
      <c r="B65" s="60" t="s">
        <v>82</v>
      </c>
      <c r="C65" s="31"/>
      <c r="D65" s="31"/>
      <c r="E65" s="61" t="s">
        <v>83</v>
      </c>
      <c r="F65" s="31"/>
      <c r="G65" s="31"/>
      <c r="H65" s="62"/>
      <c r="I65" s="31"/>
      <c r="J65" s="62"/>
      <c r="K65" s="31"/>
      <c r="L65" s="31"/>
      <c r="M65" s="12"/>
      <c r="N65" s="2"/>
      <c r="O65" s="2"/>
      <c r="P65" s="2"/>
      <c r="Q65" s="2"/>
    </row>
    <row r="66" thickTop="1">
      <c r="A66" s="9"/>
      <c r="B66" s="51">
        <v>9</v>
      </c>
      <c r="C66" s="52" t="s">
        <v>1027</v>
      </c>
      <c r="D66" s="52" t="s">
        <v>3</v>
      </c>
      <c r="E66" s="52" t="s">
        <v>1028</v>
      </c>
      <c r="F66" s="52" t="s">
        <v>3</v>
      </c>
      <c r="G66" s="53" t="s">
        <v>117</v>
      </c>
      <c r="H66" s="63">
        <v>177</v>
      </c>
      <c r="I66" s="36">
        <f>ROUND(0,2)</f>
        <v>0</v>
      </c>
      <c r="J66" s="64">
        <f>ROUND(I66*H66,2)</f>
        <v>0</v>
      </c>
      <c r="K66" s="65">
        <v>0.20999999999999999</v>
      </c>
      <c r="L66" s="66">
        <f>IF(ISNUMBER(K66),ROUND(J66*(K66+1),2),0)</f>
        <v>0</v>
      </c>
      <c r="M66" s="12"/>
      <c r="N66" s="2"/>
      <c r="O66" s="2"/>
      <c r="P66" s="2"/>
      <c r="Q66" s="42">
        <f>IF(ISNUMBER(K66),IF(H66&gt;0,IF(I66&gt;0,J66,0),0),0)</f>
        <v>0</v>
      </c>
      <c r="R66" s="27">
        <f>IF(ISNUMBER(K66)=FALSE,J66,0)</f>
        <v>0</v>
      </c>
    </row>
    <row r="67">
      <c r="A67" s="9"/>
      <c r="B67" s="58" t="s">
        <v>76</v>
      </c>
      <c r="C67" s="1"/>
      <c r="D67" s="1"/>
      <c r="E67" s="59" t="s">
        <v>1024</v>
      </c>
      <c r="F67" s="1"/>
      <c r="G67" s="1"/>
      <c r="H67" s="50"/>
      <c r="I67" s="1"/>
      <c r="J67" s="50"/>
      <c r="K67" s="1"/>
      <c r="L67" s="1"/>
      <c r="M67" s="12"/>
      <c r="N67" s="2"/>
      <c r="O67" s="2"/>
      <c r="P67" s="2"/>
      <c r="Q67" s="2"/>
    </row>
    <row r="68">
      <c r="A68" s="9"/>
      <c r="B68" s="58" t="s">
        <v>78</v>
      </c>
      <c r="C68" s="1"/>
      <c r="D68" s="1"/>
      <c r="E68" s="59" t="s">
        <v>1029</v>
      </c>
      <c r="F68" s="1"/>
      <c r="G68" s="1"/>
      <c r="H68" s="50"/>
      <c r="I68" s="1"/>
      <c r="J68" s="50"/>
      <c r="K68" s="1"/>
      <c r="L68" s="1"/>
      <c r="M68" s="12"/>
      <c r="N68" s="2"/>
      <c r="O68" s="2"/>
      <c r="P68" s="2"/>
      <c r="Q68" s="2"/>
    </row>
    <row r="69">
      <c r="A69" s="9"/>
      <c r="B69" s="58" t="s">
        <v>80</v>
      </c>
      <c r="C69" s="1"/>
      <c r="D69" s="1"/>
      <c r="E69" s="59" t="s">
        <v>1030</v>
      </c>
      <c r="F69" s="1"/>
      <c r="G69" s="1"/>
      <c r="H69" s="50"/>
      <c r="I69" s="1"/>
      <c r="J69" s="50"/>
      <c r="K69" s="1"/>
      <c r="L69" s="1"/>
      <c r="M69" s="12"/>
      <c r="N69" s="2"/>
      <c r="O69" s="2"/>
      <c r="P69" s="2"/>
      <c r="Q69" s="2"/>
    </row>
    <row r="70" thickBot="1">
      <c r="A70" s="9"/>
      <c r="B70" s="60" t="s">
        <v>82</v>
      </c>
      <c r="C70" s="31"/>
      <c r="D70" s="31"/>
      <c r="E70" s="61" t="s">
        <v>83</v>
      </c>
      <c r="F70" s="31"/>
      <c r="G70" s="31"/>
      <c r="H70" s="62"/>
      <c r="I70" s="31"/>
      <c r="J70" s="62"/>
      <c r="K70" s="31"/>
      <c r="L70" s="31"/>
      <c r="M70" s="12"/>
      <c r="N70" s="2"/>
      <c r="O70" s="2"/>
      <c r="P70" s="2"/>
      <c r="Q70" s="2"/>
    </row>
    <row r="71" thickTop="1" thickBot="1" ht="25" customHeight="1">
      <c r="A71" s="9"/>
      <c r="B71" s="1"/>
      <c r="C71" s="67">
        <v>1</v>
      </c>
      <c r="D71" s="1"/>
      <c r="E71" s="67" t="s">
        <v>134</v>
      </c>
      <c r="F71" s="1"/>
      <c r="G71" s="68" t="s">
        <v>120</v>
      </c>
      <c r="H71" s="69">
        <f>J26+J31+J36+J41+J46+J51+J56+J61+J66</f>
        <v>0</v>
      </c>
      <c r="I71" s="68" t="s">
        <v>121</v>
      </c>
      <c r="J71" s="70">
        <f>(L71-H71)</f>
        <v>0</v>
      </c>
      <c r="K71" s="68" t="s">
        <v>122</v>
      </c>
      <c r="L71" s="71">
        <f>L26+L31+L36+L41+L46+L51+L56+L61+L66</f>
        <v>0</v>
      </c>
      <c r="M71" s="12"/>
      <c r="N71" s="2"/>
      <c r="O71" s="2"/>
      <c r="P71" s="2"/>
      <c r="Q71" s="42">
        <f>0+Q26+Q31+Q36+Q41+Q46+Q51+Q56+Q61+Q66</f>
        <v>0</v>
      </c>
      <c r="R71" s="27">
        <f>0+R26+R31+R36+R41+R46+R51+R56+R61+R66</f>
        <v>0</v>
      </c>
      <c r="S71" s="72">
        <f>Q71*(1+J71)+R71</f>
        <v>0</v>
      </c>
    </row>
    <row r="72" thickTop="1" thickBot="1" ht="25" customHeight="1">
      <c r="A72" s="9"/>
      <c r="B72" s="73"/>
      <c r="C72" s="73"/>
      <c r="D72" s="73"/>
      <c r="E72" s="73"/>
      <c r="F72" s="73"/>
      <c r="G72" s="74" t="s">
        <v>123</v>
      </c>
      <c r="H72" s="75">
        <f>J26+J31+J36+J41+J46+J51+J56+J61+J66</f>
        <v>0</v>
      </c>
      <c r="I72" s="74" t="s">
        <v>124</v>
      </c>
      <c r="J72" s="76">
        <f>0+J71</f>
        <v>0</v>
      </c>
      <c r="K72" s="74" t="s">
        <v>125</v>
      </c>
      <c r="L72" s="77">
        <f>L26+L31+L36+L41+L46+L51+L56+L61+L66</f>
        <v>0</v>
      </c>
      <c r="M72" s="12"/>
      <c r="N72" s="2"/>
      <c r="O72" s="2"/>
      <c r="P72" s="2"/>
      <c r="Q72" s="2"/>
    </row>
    <row r="73">
      <c r="A73" s="13"/>
      <c r="B73" s="4"/>
      <c r="C73" s="4"/>
      <c r="D73" s="4"/>
      <c r="E73" s="4"/>
      <c r="F73" s="4"/>
      <c r="G73" s="4"/>
      <c r="H73" s="79"/>
      <c r="I73" s="4"/>
      <c r="J73" s="79"/>
      <c r="K73" s="4"/>
      <c r="L73" s="4"/>
      <c r="M73" s="14"/>
      <c r="N73" s="2"/>
      <c r="O73" s="2"/>
      <c r="P73" s="2"/>
      <c r="Q73" s="2"/>
    </row>
    <row r="74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2"/>
      <c r="O74" s="2"/>
      <c r="P74" s="2"/>
      <c r="Q74" s="2"/>
    </row>
  </sheetData>
  <mergeCells count="51"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2:C23"/>
    <mergeCell ref="B25:L25"/>
    <mergeCell ref="B27:D27"/>
    <mergeCell ref="B28:D28"/>
    <mergeCell ref="B29:D29"/>
    <mergeCell ref="B30:D30"/>
    <mergeCell ref="B32:D32"/>
    <mergeCell ref="B33:D33"/>
    <mergeCell ref="B34:D34"/>
    <mergeCell ref="B35:D35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 codeName="_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55</v>
      </c>
      <c r="B10" s="1"/>
      <c r="C10" s="16"/>
      <c r="D10" s="1"/>
      <c r="E10" s="1"/>
      <c r="F10" s="1"/>
      <c r="G10" s="17"/>
      <c r="H10" s="1"/>
      <c r="I10" s="40" t="s">
        <v>56</v>
      </c>
      <c r="J10" s="41">
        <f>H55+H158+H171+H184+H222+H290+H298+H311+H359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1031</v>
      </c>
      <c r="B11" s="1"/>
      <c r="C11" s="1"/>
      <c r="D11" s="1"/>
      <c r="E11" s="1"/>
      <c r="F11" s="1"/>
      <c r="G11" s="40"/>
      <c r="H11" s="1"/>
      <c r="I11" s="40" t="s">
        <v>58</v>
      </c>
      <c r="J11" s="41">
        <f>L55+L158+L171+L184+L222+L290+L298+L311+L359</f>
        <v>0</v>
      </c>
      <c r="K11" s="1"/>
      <c r="L11" s="1"/>
      <c r="M11" s="12"/>
      <c r="N11" s="2"/>
      <c r="O11" s="2"/>
      <c r="P11" s="2"/>
      <c r="Q11" s="42">
        <f>IF(SUM(K20:K28)&gt;0,ROUND(SUM(S20:S28)/SUM(K20:K28)-1,8),0)</f>
        <v>0</v>
      </c>
      <c r="R11" s="27">
        <f>AVERAGE(J54,J157,J170,J183,J221,J289,J297,J310,J358)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59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60</v>
      </c>
      <c r="C19" s="43"/>
      <c r="D19" s="43"/>
      <c r="E19" s="43" t="s">
        <v>61</v>
      </c>
      <c r="F19" s="43"/>
      <c r="G19" s="44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62</v>
      </c>
      <c r="F20" s="1"/>
      <c r="G20" s="1"/>
      <c r="H20" s="1"/>
      <c r="I20" s="1"/>
      <c r="J20" s="1"/>
      <c r="K20" s="47">
        <f>H55</f>
        <v>0</v>
      </c>
      <c r="L20" s="47">
        <f>L55</f>
        <v>0</v>
      </c>
      <c r="M20" s="12"/>
      <c r="N20" s="2"/>
      <c r="O20" s="2"/>
      <c r="P20" s="2"/>
      <c r="Q20" s="2"/>
      <c r="S20" s="27">
        <f>S54</f>
        <v>0</v>
      </c>
    </row>
    <row r="21">
      <c r="A21" s="9"/>
      <c r="B21" s="45">
        <v>1</v>
      </c>
      <c r="C21" s="1"/>
      <c r="D21" s="1"/>
      <c r="E21" s="46" t="s">
        <v>134</v>
      </c>
      <c r="F21" s="1"/>
      <c r="G21" s="1"/>
      <c r="H21" s="1"/>
      <c r="I21" s="1"/>
      <c r="J21" s="1"/>
      <c r="K21" s="47">
        <f>H158</f>
        <v>0</v>
      </c>
      <c r="L21" s="47">
        <f>L158</f>
        <v>0</v>
      </c>
      <c r="M21" s="12"/>
      <c r="N21" s="2"/>
      <c r="O21" s="2"/>
      <c r="P21" s="2"/>
      <c r="Q21" s="2"/>
      <c r="S21" s="27">
        <f>S157</f>
        <v>0</v>
      </c>
    </row>
    <row r="22">
      <c r="A22" s="9"/>
      <c r="B22" s="45">
        <v>2</v>
      </c>
      <c r="C22" s="1"/>
      <c r="D22" s="1"/>
      <c r="E22" s="46" t="s">
        <v>266</v>
      </c>
      <c r="F22" s="1"/>
      <c r="G22" s="1"/>
      <c r="H22" s="1"/>
      <c r="I22" s="1"/>
      <c r="J22" s="1"/>
      <c r="K22" s="47">
        <f>H171</f>
        <v>0</v>
      </c>
      <c r="L22" s="47">
        <f>L171</f>
        <v>0</v>
      </c>
      <c r="M22" s="12"/>
      <c r="N22" s="2"/>
      <c r="O22" s="2"/>
      <c r="P22" s="2"/>
      <c r="Q22" s="2"/>
      <c r="S22" s="27">
        <f>S170</f>
        <v>0</v>
      </c>
    </row>
    <row r="23">
      <c r="A23" s="9"/>
      <c r="B23" s="45">
        <v>3</v>
      </c>
      <c r="C23" s="1"/>
      <c r="D23" s="1"/>
      <c r="E23" s="46" t="s">
        <v>748</v>
      </c>
      <c r="F23" s="1"/>
      <c r="G23" s="1"/>
      <c r="H23" s="1"/>
      <c r="I23" s="1"/>
      <c r="J23" s="1"/>
      <c r="K23" s="47">
        <f>H184</f>
        <v>0</v>
      </c>
      <c r="L23" s="47">
        <f>L184</f>
        <v>0</v>
      </c>
      <c r="M23" s="12"/>
      <c r="N23" s="2"/>
      <c r="O23" s="2"/>
      <c r="P23" s="2"/>
      <c r="Q23" s="2"/>
      <c r="S23" s="27">
        <f>S183</f>
        <v>0</v>
      </c>
    </row>
    <row r="24">
      <c r="A24" s="9"/>
      <c r="B24" s="45">
        <v>4</v>
      </c>
      <c r="C24" s="1"/>
      <c r="D24" s="1"/>
      <c r="E24" s="46" t="s">
        <v>267</v>
      </c>
      <c r="F24" s="1"/>
      <c r="G24" s="1"/>
      <c r="H24" s="1"/>
      <c r="I24" s="1"/>
      <c r="J24" s="1"/>
      <c r="K24" s="47">
        <f>H222</f>
        <v>0</v>
      </c>
      <c r="L24" s="47">
        <f>L222</f>
        <v>0</v>
      </c>
      <c r="M24" s="12"/>
      <c r="N24" s="2"/>
      <c r="O24" s="2"/>
      <c r="P24" s="2"/>
      <c r="Q24" s="2"/>
      <c r="S24" s="27">
        <f>S221</f>
        <v>0</v>
      </c>
    </row>
    <row r="25">
      <c r="A25" s="9"/>
      <c r="B25" s="45">
        <v>5</v>
      </c>
      <c r="C25" s="1"/>
      <c r="D25" s="1"/>
      <c r="E25" s="46" t="s">
        <v>268</v>
      </c>
      <c r="F25" s="1"/>
      <c r="G25" s="1"/>
      <c r="H25" s="1"/>
      <c r="I25" s="1"/>
      <c r="J25" s="1"/>
      <c r="K25" s="47">
        <f>H290</f>
        <v>0</v>
      </c>
      <c r="L25" s="47">
        <f>L290</f>
        <v>0</v>
      </c>
      <c r="M25" s="48"/>
      <c r="N25" s="2"/>
      <c r="O25" s="2"/>
      <c r="P25" s="2"/>
      <c r="Q25" s="2"/>
      <c r="S25" s="27">
        <f>S289</f>
        <v>0</v>
      </c>
    </row>
    <row r="26">
      <c r="A26" s="9"/>
      <c r="B26" s="45">
        <v>7</v>
      </c>
      <c r="C26" s="1"/>
      <c r="D26" s="1"/>
      <c r="E26" s="46" t="s">
        <v>749</v>
      </c>
      <c r="F26" s="1"/>
      <c r="G26" s="1"/>
      <c r="H26" s="1"/>
      <c r="I26" s="1"/>
      <c r="J26" s="1"/>
      <c r="K26" s="47">
        <f>H298</f>
        <v>0</v>
      </c>
      <c r="L26" s="47">
        <f>L298</f>
        <v>0</v>
      </c>
      <c r="M26" s="48"/>
      <c r="N26" s="2"/>
      <c r="O26" s="2"/>
      <c r="P26" s="2"/>
      <c r="Q26" s="2"/>
      <c r="S26" s="27">
        <f>S297</f>
        <v>0</v>
      </c>
    </row>
    <row r="27">
      <c r="A27" s="9"/>
      <c r="B27" s="45">
        <v>8</v>
      </c>
      <c r="C27" s="1"/>
      <c r="D27" s="1"/>
      <c r="E27" s="46" t="s">
        <v>269</v>
      </c>
      <c r="F27" s="1"/>
      <c r="G27" s="1"/>
      <c r="H27" s="1"/>
      <c r="I27" s="1"/>
      <c r="J27" s="1"/>
      <c r="K27" s="47">
        <f>H311</f>
        <v>0</v>
      </c>
      <c r="L27" s="47">
        <f>L311</f>
        <v>0</v>
      </c>
      <c r="M27" s="48"/>
      <c r="N27" s="2"/>
      <c r="O27" s="2"/>
      <c r="P27" s="2"/>
      <c r="Q27" s="2"/>
      <c r="S27" s="27">
        <f>S310</f>
        <v>0</v>
      </c>
    </row>
    <row r="28">
      <c r="A28" s="9"/>
      <c r="B28" s="45">
        <v>9</v>
      </c>
      <c r="C28" s="1"/>
      <c r="D28" s="1"/>
      <c r="E28" s="46" t="s">
        <v>135</v>
      </c>
      <c r="F28" s="1"/>
      <c r="G28" s="1"/>
      <c r="H28" s="1"/>
      <c r="I28" s="1"/>
      <c r="J28" s="1"/>
      <c r="K28" s="47">
        <f>H359</f>
        <v>0</v>
      </c>
      <c r="L28" s="47">
        <f>L359</f>
        <v>0</v>
      </c>
      <c r="M28" s="48"/>
      <c r="N28" s="2"/>
      <c r="O28" s="2"/>
      <c r="P28" s="2"/>
      <c r="Q28" s="2"/>
      <c r="S28" s="27">
        <f>S358</f>
        <v>0</v>
      </c>
    </row>
    <row r="29">
      <c r="A29" s="13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81"/>
      <c r="N29" s="2"/>
      <c r="O29" s="2"/>
      <c r="P29" s="2"/>
      <c r="Q29" s="2"/>
    </row>
    <row r="30" ht="14" customHeight="1">
      <c r="A30" s="4"/>
      <c r="B30" s="37" t="s">
        <v>64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2"/>
      <c r="N30" s="2"/>
      <c r="O30" s="2"/>
      <c r="P30" s="2"/>
      <c r="Q30" s="2"/>
    </row>
    <row r="31" ht="18" customHeight="1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80"/>
      <c r="N31" s="2"/>
      <c r="O31" s="2"/>
      <c r="P31" s="2"/>
      <c r="Q31" s="2"/>
    </row>
    <row r="32" ht="18" customHeight="1">
      <c r="A32" s="9"/>
      <c r="B32" s="43" t="s">
        <v>65</v>
      </c>
      <c r="C32" s="43" t="s">
        <v>60</v>
      </c>
      <c r="D32" s="43" t="s">
        <v>66</v>
      </c>
      <c r="E32" s="43" t="s">
        <v>61</v>
      </c>
      <c r="F32" s="43" t="s">
        <v>67</v>
      </c>
      <c r="G32" s="44" t="s">
        <v>68</v>
      </c>
      <c r="H32" s="22" t="s">
        <v>69</v>
      </c>
      <c r="I32" s="22" t="s">
        <v>70</v>
      </c>
      <c r="J32" s="22" t="s">
        <v>16</v>
      </c>
      <c r="K32" s="44" t="s">
        <v>71</v>
      </c>
      <c r="L32" s="22" t="s">
        <v>17</v>
      </c>
      <c r="M32" s="48"/>
      <c r="N32" s="2"/>
      <c r="O32" s="2"/>
      <c r="P32" s="2"/>
      <c r="Q32" s="2"/>
    </row>
    <row r="33" ht="40" customHeight="1">
      <c r="A33" s="9"/>
      <c r="B33" s="49" t="s">
        <v>72</v>
      </c>
      <c r="C33" s="1"/>
      <c r="D33" s="1"/>
      <c r="E33" s="1"/>
      <c r="F33" s="1"/>
      <c r="G33" s="1"/>
      <c r="H33" s="50"/>
      <c r="I33" s="1"/>
      <c r="J33" s="50"/>
      <c r="K33" s="1"/>
      <c r="L33" s="1"/>
      <c r="M33" s="12"/>
      <c r="N33" s="2"/>
      <c r="O33" s="2"/>
      <c r="P33" s="2"/>
      <c r="Q33" s="2"/>
    </row>
    <row r="34">
      <c r="A34" s="9"/>
      <c r="B34" s="51">
        <v>1</v>
      </c>
      <c r="C34" s="52" t="s">
        <v>136</v>
      </c>
      <c r="D34" s="52" t="s">
        <v>85</v>
      </c>
      <c r="E34" s="52" t="s">
        <v>137</v>
      </c>
      <c r="F34" s="52" t="s">
        <v>3</v>
      </c>
      <c r="G34" s="53" t="s">
        <v>138</v>
      </c>
      <c r="H34" s="54">
        <v>285</v>
      </c>
      <c r="I34" s="25">
        <f>ROUND(0,2)</f>
        <v>0</v>
      </c>
      <c r="J34" s="55">
        <f>ROUND(I34*H34,2)</f>
        <v>0</v>
      </c>
      <c r="K34" s="56">
        <v>0.20999999999999999</v>
      </c>
      <c r="L34" s="57">
        <f>IF(ISNUMBER(K34),ROUND(J34*(K34+1),2),0)</f>
        <v>0</v>
      </c>
      <c r="M34" s="12"/>
      <c r="N34" s="2"/>
      <c r="O34" s="2"/>
      <c r="P34" s="2"/>
      <c r="Q34" s="42">
        <f>IF(ISNUMBER(K34),IF(H34&gt;0,IF(I34&gt;0,J34,0),0),0)</f>
        <v>0</v>
      </c>
      <c r="R34" s="27">
        <f>IF(ISNUMBER(K34)=FALSE,J34,0)</f>
        <v>0</v>
      </c>
    </row>
    <row r="35">
      <c r="A35" s="9"/>
      <c r="B35" s="58" t="s">
        <v>76</v>
      </c>
      <c r="C35" s="1"/>
      <c r="D35" s="1"/>
      <c r="E35" s="59" t="s">
        <v>270</v>
      </c>
      <c r="F35" s="1"/>
      <c r="G35" s="1"/>
      <c r="H35" s="50"/>
      <c r="I35" s="1"/>
      <c r="J35" s="50"/>
      <c r="K35" s="1"/>
      <c r="L35" s="1"/>
      <c r="M35" s="12"/>
      <c r="N35" s="2"/>
      <c r="O35" s="2"/>
      <c r="P35" s="2"/>
      <c r="Q35" s="2"/>
    </row>
    <row r="36">
      <c r="A36" s="9"/>
      <c r="B36" s="58" t="s">
        <v>78</v>
      </c>
      <c r="C36" s="1"/>
      <c r="D36" s="1"/>
      <c r="E36" s="59" t="s">
        <v>1032</v>
      </c>
      <c r="F36" s="1"/>
      <c r="G36" s="1"/>
      <c r="H36" s="50"/>
      <c r="I36" s="1"/>
      <c r="J36" s="50"/>
      <c r="K36" s="1"/>
      <c r="L36" s="1"/>
      <c r="M36" s="12"/>
      <c r="N36" s="2"/>
      <c r="O36" s="2"/>
      <c r="P36" s="2"/>
      <c r="Q36" s="2"/>
    </row>
    <row r="37">
      <c r="A37" s="9"/>
      <c r="B37" s="58" t="s">
        <v>80</v>
      </c>
      <c r="C37" s="1"/>
      <c r="D37" s="1"/>
      <c r="E37" s="59" t="s">
        <v>141</v>
      </c>
      <c r="F37" s="1"/>
      <c r="G37" s="1"/>
      <c r="H37" s="50"/>
      <c r="I37" s="1"/>
      <c r="J37" s="50"/>
      <c r="K37" s="1"/>
      <c r="L37" s="1"/>
      <c r="M37" s="12"/>
      <c r="N37" s="2"/>
      <c r="O37" s="2"/>
      <c r="P37" s="2"/>
      <c r="Q37" s="2"/>
    </row>
    <row r="38" thickBot="1">
      <c r="A38" s="9"/>
      <c r="B38" s="60" t="s">
        <v>82</v>
      </c>
      <c r="C38" s="31"/>
      <c r="D38" s="31"/>
      <c r="E38" s="61" t="s">
        <v>83</v>
      </c>
      <c r="F38" s="31"/>
      <c r="G38" s="31"/>
      <c r="H38" s="62"/>
      <c r="I38" s="31"/>
      <c r="J38" s="62"/>
      <c r="K38" s="31"/>
      <c r="L38" s="31"/>
      <c r="M38" s="12"/>
      <c r="N38" s="2"/>
      <c r="O38" s="2"/>
      <c r="P38" s="2"/>
      <c r="Q38" s="2"/>
    </row>
    <row r="39" thickTop="1">
      <c r="A39" s="9"/>
      <c r="B39" s="51">
        <v>2</v>
      </c>
      <c r="C39" s="52" t="s">
        <v>136</v>
      </c>
      <c r="D39" s="52" t="s">
        <v>88</v>
      </c>
      <c r="E39" s="52" t="s">
        <v>137</v>
      </c>
      <c r="F39" s="52" t="s">
        <v>3</v>
      </c>
      <c r="G39" s="53" t="s">
        <v>138</v>
      </c>
      <c r="H39" s="63">
        <v>810</v>
      </c>
      <c r="I39" s="36">
        <f>ROUND(0,2)</f>
        <v>0</v>
      </c>
      <c r="J39" s="64">
        <f>ROUND(I39*H39,2)</f>
        <v>0</v>
      </c>
      <c r="K39" s="65">
        <v>0.20999999999999999</v>
      </c>
      <c r="L39" s="66">
        <f>IF(ISNUMBER(K39),ROUND(J39*(K39+1),2),0)</f>
        <v>0</v>
      </c>
      <c r="M39" s="12"/>
      <c r="N39" s="2"/>
      <c r="O39" s="2"/>
      <c r="P39" s="2"/>
      <c r="Q39" s="42">
        <f>IF(ISNUMBER(K39),IF(H39&gt;0,IF(I39&gt;0,J39,0),0),0)</f>
        <v>0</v>
      </c>
      <c r="R39" s="27">
        <f>IF(ISNUMBER(K39)=FALSE,J39,0)</f>
        <v>0</v>
      </c>
    </row>
    <row r="40">
      <c r="A40" s="9"/>
      <c r="B40" s="58" t="s">
        <v>76</v>
      </c>
      <c r="C40" s="1"/>
      <c r="D40" s="1"/>
      <c r="E40" s="59" t="s">
        <v>142</v>
      </c>
      <c r="F40" s="1"/>
      <c r="G40" s="1"/>
      <c r="H40" s="50"/>
      <c r="I40" s="1"/>
      <c r="J40" s="50"/>
      <c r="K40" s="1"/>
      <c r="L40" s="1"/>
      <c r="M40" s="12"/>
      <c r="N40" s="2"/>
      <c r="O40" s="2"/>
      <c r="P40" s="2"/>
      <c r="Q40" s="2"/>
    </row>
    <row r="41">
      <c r="A41" s="9"/>
      <c r="B41" s="58" t="s">
        <v>78</v>
      </c>
      <c r="C41" s="1"/>
      <c r="D41" s="1"/>
      <c r="E41" s="59" t="s">
        <v>1033</v>
      </c>
      <c r="F41" s="1"/>
      <c r="G41" s="1"/>
      <c r="H41" s="50"/>
      <c r="I41" s="1"/>
      <c r="J41" s="50"/>
      <c r="K41" s="1"/>
      <c r="L41" s="1"/>
      <c r="M41" s="12"/>
      <c r="N41" s="2"/>
      <c r="O41" s="2"/>
      <c r="P41" s="2"/>
      <c r="Q41" s="2"/>
    </row>
    <row r="42">
      <c r="A42" s="9"/>
      <c r="B42" s="58" t="s">
        <v>80</v>
      </c>
      <c r="C42" s="1"/>
      <c r="D42" s="1"/>
      <c r="E42" s="59" t="s">
        <v>141</v>
      </c>
      <c r="F42" s="1"/>
      <c r="G42" s="1"/>
      <c r="H42" s="50"/>
      <c r="I42" s="1"/>
      <c r="J42" s="50"/>
      <c r="K42" s="1"/>
      <c r="L42" s="1"/>
      <c r="M42" s="12"/>
      <c r="N42" s="2"/>
      <c r="O42" s="2"/>
      <c r="P42" s="2"/>
      <c r="Q42" s="2"/>
    </row>
    <row r="43" thickBot="1">
      <c r="A43" s="9"/>
      <c r="B43" s="60" t="s">
        <v>82</v>
      </c>
      <c r="C43" s="31"/>
      <c r="D43" s="31"/>
      <c r="E43" s="61" t="s">
        <v>83</v>
      </c>
      <c r="F43" s="31"/>
      <c r="G43" s="31"/>
      <c r="H43" s="62"/>
      <c r="I43" s="31"/>
      <c r="J43" s="62"/>
      <c r="K43" s="31"/>
      <c r="L43" s="31"/>
      <c r="M43" s="12"/>
      <c r="N43" s="2"/>
      <c r="O43" s="2"/>
      <c r="P43" s="2"/>
      <c r="Q43" s="2"/>
    </row>
    <row r="44" thickTop="1">
      <c r="A44" s="9"/>
      <c r="B44" s="51">
        <v>3</v>
      </c>
      <c r="C44" s="52" t="s">
        <v>136</v>
      </c>
      <c r="D44" s="52" t="s">
        <v>144</v>
      </c>
      <c r="E44" s="52" t="s">
        <v>137</v>
      </c>
      <c r="F44" s="52" t="s">
        <v>3</v>
      </c>
      <c r="G44" s="53" t="s">
        <v>138</v>
      </c>
      <c r="H44" s="63">
        <v>93</v>
      </c>
      <c r="I44" s="36">
        <f>ROUND(0,2)</f>
        <v>0</v>
      </c>
      <c r="J44" s="64">
        <f>ROUND(I44*H44,2)</f>
        <v>0</v>
      </c>
      <c r="K44" s="65">
        <v>0.20999999999999999</v>
      </c>
      <c r="L44" s="66">
        <f>IF(ISNUMBER(K44),ROUND(J44*(K44+1),2),0)</f>
        <v>0</v>
      </c>
      <c r="M44" s="12"/>
      <c r="N44" s="2"/>
      <c r="O44" s="2"/>
      <c r="P44" s="2"/>
      <c r="Q44" s="42">
        <f>IF(ISNUMBER(K44),IF(H44&gt;0,IF(I44&gt;0,J44,0),0),0)</f>
        <v>0</v>
      </c>
      <c r="R44" s="27">
        <f>IF(ISNUMBER(K44)=FALSE,J44,0)</f>
        <v>0</v>
      </c>
    </row>
    <row r="45">
      <c r="A45" s="9"/>
      <c r="B45" s="58" t="s">
        <v>76</v>
      </c>
      <c r="C45" s="1"/>
      <c r="D45" s="1"/>
      <c r="E45" s="59" t="s">
        <v>1034</v>
      </c>
      <c r="F45" s="1"/>
      <c r="G45" s="1"/>
      <c r="H45" s="50"/>
      <c r="I45" s="1"/>
      <c r="J45" s="50"/>
      <c r="K45" s="1"/>
      <c r="L45" s="1"/>
      <c r="M45" s="12"/>
      <c r="N45" s="2"/>
      <c r="O45" s="2"/>
      <c r="P45" s="2"/>
      <c r="Q45" s="2"/>
    </row>
    <row r="46">
      <c r="A46" s="9"/>
      <c r="B46" s="58" t="s">
        <v>78</v>
      </c>
      <c r="C46" s="1"/>
      <c r="D46" s="1"/>
      <c r="E46" s="59" t="s">
        <v>1035</v>
      </c>
      <c r="F46" s="1"/>
      <c r="G46" s="1"/>
      <c r="H46" s="50"/>
      <c r="I46" s="1"/>
      <c r="J46" s="50"/>
      <c r="K46" s="1"/>
      <c r="L46" s="1"/>
      <c r="M46" s="12"/>
      <c r="N46" s="2"/>
      <c r="O46" s="2"/>
      <c r="P46" s="2"/>
      <c r="Q46" s="2"/>
    </row>
    <row r="47">
      <c r="A47" s="9"/>
      <c r="B47" s="58" t="s">
        <v>80</v>
      </c>
      <c r="C47" s="1"/>
      <c r="D47" s="1"/>
      <c r="E47" s="59" t="s">
        <v>141</v>
      </c>
      <c r="F47" s="1"/>
      <c r="G47" s="1"/>
      <c r="H47" s="50"/>
      <c r="I47" s="1"/>
      <c r="J47" s="50"/>
      <c r="K47" s="1"/>
      <c r="L47" s="1"/>
      <c r="M47" s="12"/>
      <c r="N47" s="2"/>
      <c r="O47" s="2"/>
      <c r="P47" s="2"/>
      <c r="Q47" s="2"/>
    </row>
    <row r="48" thickBot="1">
      <c r="A48" s="9"/>
      <c r="B48" s="60" t="s">
        <v>82</v>
      </c>
      <c r="C48" s="31"/>
      <c r="D48" s="31"/>
      <c r="E48" s="61" t="s">
        <v>83</v>
      </c>
      <c r="F48" s="31"/>
      <c r="G48" s="31"/>
      <c r="H48" s="62"/>
      <c r="I48" s="31"/>
      <c r="J48" s="62"/>
      <c r="K48" s="31"/>
      <c r="L48" s="31"/>
      <c r="M48" s="12"/>
      <c r="N48" s="2"/>
      <c r="O48" s="2"/>
      <c r="P48" s="2"/>
      <c r="Q48" s="2"/>
    </row>
    <row r="49" thickTop="1">
      <c r="A49" s="9"/>
      <c r="B49" s="51">
        <v>4</v>
      </c>
      <c r="C49" s="52" t="s">
        <v>136</v>
      </c>
      <c r="D49" s="52" t="s">
        <v>147</v>
      </c>
      <c r="E49" s="52" t="s">
        <v>137</v>
      </c>
      <c r="F49" s="52" t="s">
        <v>3</v>
      </c>
      <c r="G49" s="53" t="s">
        <v>138</v>
      </c>
      <c r="H49" s="63">
        <v>93</v>
      </c>
      <c r="I49" s="36">
        <f>ROUND(0,2)</f>
        <v>0</v>
      </c>
      <c r="J49" s="64">
        <f>ROUND(I49*H49,2)</f>
        <v>0</v>
      </c>
      <c r="K49" s="65">
        <v>0.20999999999999999</v>
      </c>
      <c r="L49" s="66">
        <f>IF(ISNUMBER(K49),ROUND(J49*(K49+1),2),0)</f>
        <v>0</v>
      </c>
      <c r="M49" s="12"/>
      <c r="N49" s="2"/>
      <c r="O49" s="2"/>
      <c r="P49" s="2"/>
      <c r="Q49" s="42">
        <f>IF(ISNUMBER(K49),IF(H49&gt;0,IF(I49&gt;0,J49,0),0),0)</f>
        <v>0</v>
      </c>
      <c r="R49" s="27">
        <f>IF(ISNUMBER(K49)=FALSE,J49,0)</f>
        <v>0</v>
      </c>
    </row>
    <row r="50">
      <c r="A50" s="9"/>
      <c r="B50" s="58" t="s">
        <v>76</v>
      </c>
      <c r="C50" s="1"/>
      <c r="D50" s="1"/>
      <c r="E50" s="59" t="s">
        <v>1036</v>
      </c>
      <c r="F50" s="1"/>
      <c r="G50" s="1"/>
      <c r="H50" s="50"/>
      <c r="I50" s="1"/>
      <c r="J50" s="50"/>
      <c r="K50" s="1"/>
      <c r="L50" s="1"/>
      <c r="M50" s="12"/>
      <c r="N50" s="2"/>
      <c r="O50" s="2"/>
      <c r="P50" s="2"/>
      <c r="Q50" s="2"/>
    </row>
    <row r="51">
      <c r="A51" s="9"/>
      <c r="B51" s="58" t="s">
        <v>78</v>
      </c>
      <c r="C51" s="1"/>
      <c r="D51" s="1"/>
      <c r="E51" s="59" t="s">
        <v>1037</v>
      </c>
      <c r="F51" s="1"/>
      <c r="G51" s="1"/>
      <c r="H51" s="50"/>
      <c r="I51" s="1"/>
      <c r="J51" s="50"/>
      <c r="K51" s="1"/>
      <c r="L51" s="1"/>
      <c r="M51" s="12"/>
      <c r="N51" s="2"/>
      <c r="O51" s="2"/>
      <c r="P51" s="2"/>
      <c r="Q51" s="2"/>
    </row>
    <row r="52">
      <c r="A52" s="9"/>
      <c r="B52" s="58" t="s">
        <v>80</v>
      </c>
      <c r="C52" s="1"/>
      <c r="D52" s="1"/>
      <c r="E52" s="59" t="s">
        <v>141</v>
      </c>
      <c r="F52" s="1"/>
      <c r="G52" s="1"/>
      <c r="H52" s="50"/>
      <c r="I52" s="1"/>
      <c r="J52" s="50"/>
      <c r="K52" s="1"/>
      <c r="L52" s="1"/>
      <c r="M52" s="12"/>
      <c r="N52" s="2"/>
      <c r="O52" s="2"/>
      <c r="P52" s="2"/>
      <c r="Q52" s="2"/>
    </row>
    <row r="53" thickBot="1">
      <c r="A53" s="9"/>
      <c r="B53" s="60" t="s">
        <v>82</v>
      </c>
      <c r="C53" s="31"/>
      <c r="D53" s="31"/>
      <c r="E53" s="61" t="s">
        <v>83</v>
      </c>
      <c r="F53" s="31"/>
      <c r="G53" s="31"/>
      <c r="H53" s="62"/>
      <c r="I53" s="31"/>
      <c r="J53" s="62"/>
      <c r="K53" s="31"/>
      <c r="L53" s="31"/>
      <c r="M53" s="12"/>
      <c r="N53" s="2"/>
      <c r="O53" s="2"/>
      <c r="P53" s="2"/>
      <c r="Q53" s="2"/>
    </row>
    <row r="54" thickTop="1" thickBot="1" ht="25" customHeight="1">
      <c r="A54" s="9"/>
      <c r="B54" s="1"/>
      <c r="C54" s="67">
        <v>0</v>
      </c>
      <c r="D54" s="1"/>
      <c r="E54" s="67" t="s">
        <v>62</v>
      </c>
      <c r="F54" s="1"/>
      <c r="G54" s="68" t="s">
        <v>120</v>
      </c>
      <c r="H54" s="69">
        <f>J34+J39+J44+J49</f>
        <v>0</v>
      </c>
      <c r="I54" s="68" t="s">
        <v>121</v>
      </c>
      <c r="J54" s="70">
        <f>(L54-H54)</f>
        <v>0</v>
      </c>
      <c r="K54" s="68" t="s">
        <v>122</v>
      </c>
      <c r="L54" s="71">
        <f>L34+L39+L44+L49</f>
        <v>0</v>
      </c>
      <c r="M54" s="12"/>
      <c r="N54" s="2"/>
      <c r="O54" s="2"/>
      <c r="P54" s="2"/>
      <c r="Q54" s="42">
        <f>0+Q34+Q39+Q44+Q49</f>
        <v>0</v>
      </c>
      <c r="R54" s="27">
        <f>0+R34+R39+R44+R49</f>
        <v>0</v>
      </c>
      <c r="S54" s="72">
        <f>Q54*(1+J54)+R54</f>
        <v>0</v>
      </c>
    </row>
    <row r="55" thickTop="1" thickBot="1" ht="25" customHeight="1">
      <c r="A55" s="9"/>
      <c r="B55" s="73"/>
      <c r="C55" s="73"/>
      <c r="D55" s="73"/>
      <c r="E55" s="73"/>
      <c r="F55" s="73"/>
      <c r="G55" s="74" t="s">
        <v>123</v>
      </c>
      <c r="H55" s="75">
        <f>J34+J39+J44+J49</f>
        <v>0</v>
      </c>
      <c r="I55" s="74" t="s">
        <v>124</v>
      </c>
      <c r="J55" s="76">
        <f>0+J54</f>
        <v>0</v>
      </c>
      <c r="K55" s="74" t="s">
        <v>125</v>
      </c>
      <c r="L55" s="77">
        <f>L34+L39+L44+L49</f>
        <v>0</v>
      </c>
      <c r="M55" s="12"/>
      <c r="N55" s="2"/>
      <c r="O55" s="2"/>
      <c r="P55" s="2"/>
      <c r="Q55" s="2"/>
    </row>
    <row r="56" ht="40" customHeight="1">
      <c r="A56" s="9"/>
      <c r="B56" s="78" t="s">
        <v>154</v>
      </c>
      <c r="C56" s="1"/>
      <c r="D56" s="1"/>
      <c r="E56" s="1"/>
      <c r="F56" s="1"/>
      <c r="G56" s="1"/>
      <c r="H56" s="50"/>
      <c r="I56" s="1"/>
      <c r="J56" s="50"/>
      <c r="K56" s="1"/>
      <c r="L56" s="1"/>
      <c r="M56" s="12"/>
      <c r="N56" s="2"/>
      <c r="O56" s="2"/>
      <c r="P56" s="2"/>
      <c r="Q56" s="2"/>
    </row>
    <row r="57">
      <c r="A57" s="9"/>
      <c r="B57" s="51">
        <v>5</v>
      </c>
      <c r="C57" s="52" t="s">
        <v>166</v>
      </c>
      <c r="D57" s="52" t="s">
        <v>3</v>
      </c>
      <c r="E57" s="52" t="s">
        <v>167</v>
      </c>
      <c r="F57" s="52" t="s">
        <v>3</v>
      </c>
      <c r="G57" s="53" t="s">
        <v>117</v>
      </c>
      <c r="H57" s="54">
        <v>1</v>
      </c>
      <c r="I57" s="25">
        <f>ROUND(0,2)</f>
        <v>0</v>
      </c>
      <c r="J57" s="55">
        <f>ROUND(I57*H57,2)</f>
        <v>0</v>
      </c>
      <c r="K57" s="56">
        <v>0.20999999999999999</v>
      </c>
      <c r="L57" s="57">
        <f>IF(ISNUMBER(K57),ROUND(J57*(K57+1),2),0)</f>
        <v>0</v>
      </c>
      <c r="M57" s="12"/>
      <c r="N57" s="2"/>
      <c r="O57" s="2"/>
      <c r="P57" s="2"/>
      <c r="Q57" s="42">
        <f>IF(ISNUMBER(K57),IF(H57&gt;0,IF(I57&gt;0,J57,0),0),0)</f>
        <v>0</v>
      </c>
      <c r="R57" s="27">
        <f>IF(ISNUMBER(K57)=FALSE,J57,0)</f>
        <v>0</v>
      </c>
    </row>
    <row r="58">
      <c r="A58" s="9"/>
      <c r="B58" s="58" t="s">
        <v>76</v>
      </c>
      <c r="C58" s="1"/>
      <c r="D58" s="1"/>
      <c r="E58" s="59" t="s">
        <v>163</v>
      </c>
      <c r="F58" s="1"/>
      <c r="G58" s="1"/>
      <c r="H58" s="50"/>
      <c r="I58" s="1"/>
      <c r="J58" s="50"/>
      <c r="K58" s="1"/>
      <c r="L58" s="1"/>
      <c r="M58" s="12"/>
      <c r="N58" s="2"/>
      <c r="O58" s="2"/>
      <c r="P58" s="2"/>
      <c r="Q58" s="2"/>
    </row>
    <row r="59">
      <c r="A59" s="9"/>
      <c r="B59" s="58" t="s">
        <v>78</v>
      </c>
      <c r="C59" s="1"/>
      <c r="D59" s="1"/>
      <c r="E59" s="59" t="s">
        <v>1038</v>
      </c>
      <c r="F59" s="1"/>
      <c r="G59" s="1"/>
      <c r="H59" s="50"/>
      <c r="I59" s="1"/>
      <c r="J59" s="50"/>
      <c r="K59" s="1"/>
      <c r="L59" s="1"/>
      <c r="M59" s="12"/>
      <c r="N59" s="2"/>
      <c r="O59" s="2"/>
      <c r="P59" s="2"/>
      <c r="Q59" s="2"/>
    </row>
    <row r="60">
      <c r="A60" s="9"/>
      <c r="B60" s="58" t="s">
        <v>80</v>
      </c>
      <c r="C60" s="1"/>
      <c r="D60" s="1"/>
      <c r="E60" s="59" t="s">
        <v>165</v>
      </c>
      <c r="F60" s="1"/>
      <c r="G60" s="1"/>
      <c r="H60" s="50"/>
      <c r="I60" s="1"/>
      <c r="J60" s="50"/>
      <c r="K60" s="1"/>
      <c r="L60" s="1"/>
      <c r="M60" s="12"/>
      <c r="N60" s="2"/>
      <c r="O60" s="2"/>
      <c r="P60" s="2"/>
      <c r="Q60" s="2"/>
    </row>
    <row r="61" thickBot="1">
      <c r="A61" s="9"/>
      <c r="B61" s="60" t="s">
        <v>82</v>
      </c>
      <c r="C61" s="31"/>
      <c r="D61" s="31"/>
      <c r="E61" s="61" t="s">
        <v>83</v>
      </c>
      <c r="F61" s="31"/>
      <c r="G61" s="31"/>
      <c r="H61" s="62"/>
      <c r="I61" s="31"/>
      <c r="J61" s="62"/>
      <c r="K61" s="31"/>
      <c r="L61" s="31"/>
      <c r="M61" s="12"/>
      <c r="N61" s="2"/>
      <c r="O61" s="2"/>
      <c r="P61" s="2"/>
      <c r="Q61" s="2"/>
    </row>
    <row r="62" thickTop="1">
      <c r="A62" s="9"/>
      <c r="B62" s="51">
        <v>6</v>
      </c>
      <c r="C62" s="52" t="s">
        <v>169</v>
      </c>
      <c r="D62" s="52" t="s">
        <v>3</v>
      </c>
      <c r="E62" s="52" t="s">
        <v>170</v>
      </c>
      <c r="F62" s="52" t="s">
        <v>3</v>
      </c>
      <c r="G62" s="53" t="s">
        <v>171</v>
      </c>
      <c r="H62" s="63">
        <v>46.5</v>
      </c>
      <c r="I62" s="36">
        <f>ROUND(0,2)</f>
        <v>0</v>
      </c>
      <c r="J62" s="64">
        <f>ROUND(I62*H62,2)</f>
        <v>0</v>
      </c>
      <c r="K62" s="65">
        <v>0.20999999999999999</v>
      </c>
      <c r="L62" s="66">
        <f>IF(ISNUMBER(K62),ROUND(J62*(K62+1),2),0)</f>
        <v>0</v>
      </c>
      <c r="M62" s="12"/>
      <c r="N62" s="2"/>
      <c r="O62" s="2"/>
      <c r="P62" s="2"/>
      <c r="Q62" s="42">
        <f>IF(ISNUMBER(K62),IF(H62&gt;0,IF(I62&gt;0,J62,0),0),0)</f>
        <v>0</v>
      </c>
      <c r="R62" s="27">
        <f>IF(ISNUMBER(K62)=FALSE,J62,0)</f>
        <v>0</v>
      </c>
    </row>
    <row r="63">
      <c r="A63" s="9"/>
      <c r="B63" s="58" t="s">
        <v>76</v>
      </c>
      <c r="C63" s="1"/>
      <c r="D63" s="1"/>
      <c r="E63" s="59" t="s">
        <v>177</v>
      </c>
      <c r="F63" s="1"/>
      <c r="G63" s="1"/>
      <c r="H63" s="50"/>
      <c r="I63" s="1"/>
      <c r="J63" s="50"/>
      <c r="K63" s="1"/>
      <c r="L63" s="1"/>
      <c r="M63" s="12"/>
      <c r="N63" s="2"/>
      <c r="O63" s="2"/>
      <c r="P63" s="2"/>
      <c r="Q63" s="2"/>
    </row>
    <row r="64">
      <c r="A64" s="9"/>
      <c r="B64" s="58" t="s">
        <v>78</v>
      </c>
      <c r="C64" s="1"/>
      <c r="D64" s="1"/>
      <c r="E64" s="59" t="s">
        <v>1039</v>
      </c>
      <c r="F64" s="1"/>
      <c r="G64" s="1"/>
      <c r="H64" s="50"/>
      <c r="I64" s="1"/>
      <c r="J64" s="50"/>
      <c r="K64" s="1"/>
      <c r="L64" s="1"/>
      <c r="M64" s="12"/>
      <c r="N64" s="2"/>
      <c r="O64" s="2"/>
      <c r="P64" s="2"/>
      <c r="Q64" s="2"/>
    </row>
    <row r="65">
      <c r="A65" s="9"/>
      <c r="B65" s="58" t="s">
        <v>80</v>
      </c>
      <c r="C65" s="1"/>
      <c r="D65" s="1"/>
      <c r="E65" s="59" t="s">
        <v>174</v>
      </c>
      <c r="F65" s="1"/>
      <c r="G65" s="1"/>
      <c r="H65" s="50"/>
      <c r="I65" s="1"/>
      <c r="J65" s="50"/>
      <c r="K65" s="1"/>
      <c r="L65" s="1"/>
      <c r="M65" s="12"/>
      <c r="N65" s="2"/>
      <c r="O65" s="2"/>
      <c r="P65" s="2"/>
      <c r="Q65" s="2"/>
    </row>
    <row r="66" thickBot="1">
      <c r="A66" s="9"/>
      <c r="B66" s="60" t="s">
        <v>82</v>
      </c>
      <c r="C66" s="31"/>
      <c r="D66" s="31"/>
      <c r="E66" s="61" t="s">
        <v>83</v>
      </c>
      <c r="F66" s="31"/>
      <c r="G66" s="31"/>
      <c r="H66" s="62"/>
      <c r="I66" s="31"/>
      <c r="J66" s="62"/>
      <c r="K66" s="31"/>
      <c r="L66" s="31"/>
      <c r="M66" s="12"/>
      <c r="N66" s="2"/>
      <c r="O66" s="2"/>
      <c r="P66" s="2"/>
      <c r="Q66" s="2"/>
    </row>
    <row r="67" thickTop="1">
      <c r="A67" s="9"/>
      <c r="B67" s="51">
        <v>7</v>
      </c>
      <c r="C67" s="52" t="s">
        <v>175</v>
      </c>
      <c r="D67" s="52" t="s">
        <v>3</v>
      </c>
      <c r="E67" s="52" t="s">
        <v>176</v>
      </c>
      <c r="F67" s="52" t="s">
        <v>3</v>
      </c>
      <c r="G67" s="53" t="s">
        <v>171</v>
      </c>
      <c r="H67" s="63">
        <v>46.5</v>
      </c>
      <c r="I67" s="36">
        <f>ROUND(0,2)</f>
        <v>0</v>
      </c>
      <c r="J67" s="64">
        <f>ROUND(I67*H67,2)</f>
        <v>0</v>
      </c>
      <c r="K67" s="65">
        <v>0.20999999999999999</v>
      </c>
      <c r="L67" s="66">
        <f>IF(ISNUMBER(K67),ROUND(J67*(K67+1),2),0)</f>
        <v>0</v>
      </c>
      <c r="M67" s="12"/>
      <c r="N67" s="2"/>
      <c r="O67" s="2"/>
      <c r="P67" s="2"/>
      <c r="Q67" s="42">
        <f>IF(ISNUMBER(K67),IF(H67&gt;0,IF(I67&gt;0,J67,0),0),0)</f>
        <v>0</v>
      </c>
      <c r="R67" s="27">
        <f>IF(ISNUMBER(K67)=FALSE,J67,0)</f>
        <v>0</v>
      </c>
    </row>
    <row r="68">
      <c r="A68" s="9"/>
      <c r="B68" s="58" t="s">
        <v>76</v>
      </c>
      <c r="C68" s="1"/>
      <c r="D68" s="1"/>
      <c r="E68" s="59" t="s">
        <v>172</v>
      </c>
      <c r="F68" s="1"/>
      <c r="G68" s="1"/>
      <c r="H68" s="50"/>
      <c r="I68" s="1"/>
      <c r="J68" s="50"/>
      <c r="K68" s="1"/>
      <c r="L68" s="1"/>
      <c r="M68" s="12"/>
      <c r="N68" s="2"/>
      <c r="O68" s="2"/>
      <c r="P68" s="2"/>
      <c r="Q68" s="2"/>
    </row>
    <row r="69">
      <c r="A69" s="9"/>
      <c r="B69" s="58" t="s">
        <v>78</v>
      </c>
      <c r="C69" s="1"/>
      <c r="D69" s="1"/>
      <c r="E69" s="59" t="s">
        <v>1040</v>
      </c>
      <c r="F69" s="1"/>
      <c r="G69" s="1"/>
      <c r="H69" s="50"/>
      <c r="I69" s="1"/>
      <c r="J69" s="50"/>
      <c r="K69" s="1"/>
      <c r="L69" s="1"/>
      <c r="M69" s="12"/>
      <c r="N69" s="2"/>
      <c r="O69" s="2"/>
      <c r="P69" s="2"/>
      <c r="Q69" s="2"/>
    </row>
    <row r="70">
      <c r="A70" s="9"/>
      <c r="B70" s="58" t="s">
        <v>80</v>
      </c>
      <c r="C70" s="1"/>
      <c r="D70" s="1"/>
      <c r="E70" s="59" t="s">
        <v>174</v>
      </c>
      <c r="F70" s="1"/>
      <c r="G70" s="1"/>
      <c r="H70" s="50"/>
      <c r="I70" s="1"/>
      <c r="J70" s="50"/>
      <c r="K70" s="1"/>
      <c r="L70" s="1"/>
      <c r="M70" s="12"/>
      <c r="N70" s="2"/>
      <c r="O70" s="2"/>
      <c r="P70" s="2"/>
      <c r="Q70" s="2"/>
    </row>
    <row r="71" thickBot="1">
      <c r="A71" s="9"/>
      <c r="B71" s="60" t="s">
        <v>82</v>
      </c>
      <c r="C71" s="31"/>
      <c r="D71" s="31"/>
      <c r="E71" s="61" t="s">
        <v>83</v>
      </c>
      <c r="F71" s="31"/>
      <c r="G71" s="31"/>
      <c r="H71" s="62"/>
      <c r="I71" s="31"/>
      <c r="J71" s="62"/>
      <c r="K71" s="31"/>
      <c r="L71" s="31"/>
      <c r="M71" s="12"/>
      <c r="N71" s="2"/>
      <c r="O71" s="2"/>
      <c r="P71" s="2"/>
      <c r="Q71" s="2"/>
    </row>
    <row r="72" thickTop="1">
      <c r="A72" s="9"/>
      <c r="B72" s="51">
        <v>8</v>
      </c>
      <c r="C72" s="52" t="s">
        <v>179</v>
      </c>
      <c r="D72" s="52" t="s">
        <v>3</v>
      </c>
      <c r="E72" s="52" t="s">
        <v>180</v>
      </c>
      <c r="F72" s="52" t="s">
        <v>3</v>
      </c>
      <c r="G72" s="53" t="s">
        <v>171</v>
      </c>
      <c r="H72" s="63">
        <v>31</v>
      </c>
      <c r="I72" s="36">
        <f>ROUND(0,2)</f>
        <v>0</v>
      </c>
      <c r="J72" s="64">
        <f>ROUND(I72*H72,2)</f>
        <v>0</v>
      </c>
      <c r="K72" s="65">
        <v>0.20999999999999999</v>
      </c>
      <c r="L72" s="66">
        <f>IF(ISNUMBER(K72),ROUND(J72*(K72+1),2),0)</f>
        <v>0</v>
      </c>
      <c r="M72" s="12"/>
      <c r="N72" s="2"/>
      <c r="O72" s="2"/>
      <c r="P72" s="2"/>
      <c r="Q72" s="42">
        <f>IF(ISNUMBER(K72),IF(H72&gt;0,IF(I72&gt;0,J72,0),0),0)</f>
        <v>0</v>
      </c>
      <c r="R72" s="27">
        <f>IF(ISNUMBER(K72)=FALSE,J72,0)</f>
        <v>0</v>
      </c>
    </row>
    <row r="73">
      <c r="A73" s="9"/>
      <c r="B73" s="58" t="s">
        <v>76</v>
      </c>
      <c r="C73" s="1"/>
      <c r="D73" s="1"/>
      <c r="E73" s="59" t="s">
        <v>1041</v>
      </c>
      <c r="F73" s="1"/>
      <c r="G73" s="1"/>
      <c r="H73" s="50"/>
      <c r="I73" s="1"/>
      <c r="J73" s="50"/>
      <c r="K73" s="1"/>
      <c r="L73" s="1"/>
      <c r="M73" s="12"/>
      <c r="N73" s="2"/>
      <c r="O73" s="2"/>
      <c r="P73" s="2"/>
      <c r="Q73" s="2"/>
    </row>
    <row r="74">
      <c r="A74" s="9"/>
      <c r="B74" s="58" t="s">
        <v>78</v>
      </c>
      <c r="C74" s="1"/>
      <c r="D74" s="1"/>
      <c r="E74" s="59" t="s">
        <v>1042</v>
      </c>
      <c r="F74" s="1"/>
      <c r="G74" s="1"/>
      <c r="H74" s="50"/>
      <c r="I74" s="1"/>
      <c r="J74" s="50"/>
      <c r="K74" s="1"/>
      <c r="L74" s="1"/>
      <c r="M74" s="12"/>
      <c r="N74" s="2"/>
      <c r="O74" s="2"/>
      <c r="P74" s="2"/>
      <c r="Q74" s="2"/>
    </row>
    <row r="75">
      <c r="A75" s="9"/>
      <c r="B75" s="58" t="s">
        <v>80</v>
      </c>
      <c r="C75" s="1"/>
      <c r="D75" s="1"/>
      <c r="E75" s="59" t="s">
        <v>174</v>
      </c>
      <c r="F75" s="1"/>
      <c r="G75" s="1"/>
      <c r="H75" s="50"/>
      <c r="I75" s="1"/>
      <c r="J75" s="50"/>
      <c r="K75" s="1"/>
      <c r="L75" s="1"/>
      <c r="M75" s="12"/>
      <c r="N75" s="2"/>
      <c r="O75" s="2"/>
      <c r="P75" s="2"/>
      <c r="Q75" s="2"/>
    </row>
    <row r="76" thickBot="1">
      <c r="A76" s="9"/>
      <c r="B76" s="60" t="s">
        <v>82</v>
      </c>
      <c r="C76" s="31"/>
      <c r="D76" s="31"/>
      <c r="E76" s="61" t="s">
        <v>83</v>
      </c>
      <c r="F76" s="31"/>
      <c r="G76" s="31"/>
      <c r="H76" s="62"/>
      <c r="I76" s="31"/>
      <c r="J76" s="62"/>
      <c r="K76" s="31"/>
      <c r="L76" s="31"/>
      <c r="M76" s="12"/>
      <c r="N76" s="2"/>
      <c r="O76" s="2"/>
      <c r="P76" s="2"/>
      <c r="Q76" s="2"/>
    </row>
    <row r="77" thickTop="1">
      <c r="A77" s="9"/>
      <c r="B77" s="51">
        <v>9</v>
      </c>
      <c r="C77" s="52" t="s">
        <v>452</v>
      </c>
      <c r="D77" s="52" t="s">
        <v>3</v>
      </c>
      <c r="E77" s="52" t="s">
        <v>453</v>
      </c>
      <c r="F77" s="52" t="s">
        <v>3</v>
      </c>
      <c r="G77" s="53" t="s">
        <v>185</v>
      </c>
      <c r="H77" s="63">
        <v>9.1500000000000004</v>
      </c>
      <c r="I77" s="36">
        <f>ROUND(0,2)</f>
        <v>0</v>
      </c>
      <c r="J77" s="64">
        <f>ROUND(I77*H77,2)</f>
        <v>0</v>
      </c>
      <c r="K77" s="65">
        <v>0.20999999999999999</v>
      </c>
      <c r="L77" s="66">
        <f>IF(ISNUMBER(K77),ROUND(J77*(K77+1),2),0)</f>
        <v>0</v>
      </c>
      <c r="M77" s="12"/>
      <c r="N77" s="2"/>
      <c r="O77" s="2"/>
      <c r="P77" s="2"/>
      <c r="Q77" s="42">
        <f>IF(ISNUMBER(K77),IF(H77&gt;0,IF(I77&gt;0,J77,0),0),0)</f>
        <v>0</v>
      </c>
      <c r="R77" s="27">
        <f>IF(ISNUMBER(K77)=FALSE,J77,0)</f>
        <v>0</v>
      </c>
    </row>
    <row r="78">
      <c r="A78" s="9"/>
      <c r="B78" s="58" t="s">
        <v>76</v>
      </c>
      <c r="C78" s="1"/>
      <c r="D78" s="1"/>
      <c r="E78" s="59" t="s">
        <v>3</v>
      </c>
      <c r="F78" s="1"/>
      <c r="G78" s="1"/>
      <c r="H78" s="50"/>
      <c r="I78" s="1"/>
      <c r="J78" s="50"/>
      <c r="K78" s="1"/>
      <c r="L78" s="1"/>
      <c r="M78" s="12"/>
      <c r="N78" s="2"/>
      <c r="O78" s="2"/>
      <c r="P78" s="2"/>
      <c r="Q78" s="2"/>
    </row>
    <row r="79">
      <c r="A79" s="9"/>
      <c r="B79" s="58" t="s">
        <v>78</v>
      </c>
      <c r="C79" s="1"/>
      <c r="D79" s="1"/>
      <c r="E79" s="59" t="s">
        <v>1043</v>
      </c>
      <c r="F79" s="1"/>
      <c r="G79" s="1"/>
      <c r="H79" s="50"/>
      <c r="I79" s="1"/>
      <c r="J79" s="50"/>
      <c r="K79" s="1"/>
      <c r="L79" s="1"/>
      <c r="M79" s="12"/>
      <c r="N79" s="2"/>
      <c r="O79" s="2"/>
      <c r="P79" s="2"/>
      <c r="Q79" s="2"/>
    </row>
    <row r="80">
      <c r="A80" s="9"/>
      <c r="B80" s="58" t="s">
        <v>80</v>
      </c>
      <c r="C80" s="1"/>
      <c r="D80" s="1"/>
      <c r="E80" s="59" t="s">
        <v>455</v>
      </c>
      <c r="F80" s="1"/>
      <c r="G80" s="1"/>
      <c r="H80" s="50"/>
      <c r="I80" s="1"/>
      <c r="J80" s="50"/>
      <c r="K80" s="1"/>
      <c r="L80" s="1"/>
      <c r="M80" s="12"/>
      <c r="N80" s="2"/>
      <c r="O80" s="2"/>
      <c r="P80" s="2"/>
      <c r="Q80" s="2"/>
    </row>
    <row r="81" thickBot="1">
      <c r="A81" s="9"/>
      <c r="B81" s="60" t="s">
        <v>82</v>
      </c>
      <c r="C81" s="31"/>
      <c r="D81" s="31"/>
      <c r="E81" s="61" t="s">
        <v>83</v>
      </c>
      <c r="F81" s="31"/>
      <c r="G81" s="31"/>
      <c r="H81" s="62"/>
      <c r="I81" s="31"/>
      <c r="J81" s="62"/>
      <c r="K81" s="31"/>
      <c r="L81" s="31"/>
      <c r="M81" s="12"/>
      <c r="N81" s="2"/>
      <c r="O81" s="2"/>
      <c r="P81" s="2"/>
      <c r="Q81" s="2"/>
    </row>
    <row r="82" thickTop="1">
      <c r="A82" s="9"/>
      <c r="B82" s="51">
        <v>10</v>
      </c>
      <c r="C82" s="52" t="s">
        <v>191</v>
      </c>
      <c r="D82" s="52" t="s">
        <v>3</v>
      </c>
      <c r="E82" s="52" t="s">
        <v>192</v>
      </c>
      <c r="F82" s="52" t="s">
        <v>3</v>
      </c>
      <c r="G82" s="53" t="s">
        <v>171</v>
      </c>
      <c r="H82" s="63">
        <v>96.900000000000006</v>
      </c>
      <c r="I82" s="36">
        <f>ROUND(0,2)</f>
        <v>0</v>
      </c>
      <c r="J82" s="64">
        <f>ROUND(I82*H82,2)</f>
        <v>0</v>
      </c>
      <c r="K82" s="65">
        <v>0.20999999999999999</v>
      </c>
      <c r="L82" s="66">
        <f>IF(ISNUMBER(K82),ROUND(J82*(K82+1),2),0)</f>
        <v>0</v>
      </c>
      <c r="M82" s="12"/>
      <c r="N82" s="2"/>
      <c r="O82" s="2"/>
      <c r="P82" s="2"/>
      <c r="Q82" s="42">
        <f>IF(ISNUMBER(K82),IF(H82&gt;0,IF(I82&gt;0,J82,0),0),0)</f>
        <v>0</v>
      </c>
      <c r="R82" s="27">
        <f>IF(ISNUMBER(K82)=FALSE,J82,0)</f>
        <v>0</v>
      </c>
    </row>
    <row r="83">
      <c r="A83" s="9"/>
      <c r="B83" s="58" t="s">
        <v>76</v>
      </c>
      <c r="C83" s="1"/>
      <c r="D83" s="1"/>
      <c r="E83" s="59" t="s">
        <v>1044</v>
      </c>
      <c r="F83" s="1"/>
      <c r="G83" s="1"/>
      <c r="H83" s="50"/>
      <c r="I83" s="1"/>
      <c r="J83" s="50"/>
      <c r="K83" s="1"/>
      <c r="L83" s="1"/>
      <c r="M83" s="12"/>
      <c r="N83" s="2"/>
      <c r="O83" s="2"/>
      <c r="P83" s="2"/>
      <c r="Q83" s="2"/>
    </row>
    <row r="84">
      <c r="A84" s="9"/>
      <c r="B84" s="58" t="s">
        <v>78</v>
      </c>
      <c r="C84" s="1"/>
      <c r="D84" s="1"/>
      <c r="E84" s="59" t="s">
        <v>1045</v>
      </c>
      <c r="F84" s="1"/>
      <c r="G84" s="1"/>
      <c r="H84" s="50"/>
      <c r="I84" s="1"/>
      <c r="J84" s="50"/>
      <c r="K84" s="1"/>
      <c r="L84" s="1"/>
      <c r="M84" s="12"/>
      <c r="N84" s="2"/>
      <c r="O84" s="2"/>
      <c r="P84" s="2"/>
      <c r="Q84" s="2"/>
    </row>
    <row r="85">
      <c r="A85" s="9"/>
      <c r="B85" s="58" t="s">
        <v>80</v>
      </c>
      <c r="C85" s="1"/>
      <c r="D85" s="1"/>
      <c r="E85" s="59" t="s">
        <v>195</v>
      </c>
      <c r="F85" s="1"/>
      <c r="G85" s="1"/>
      <c r="H85" s="50"/>
      <c r="I85" s="1"/>
      <c r="J85" s="50"/>
      <c r="K85" s="1"/>
      <c r="L85" s="1"/>
      <c r="M85" s="12"/>
      <c r="N85" s="2"/>
      <c r="O85" s="2"/>
      <c r="P85" s="2"/>
      <c r="Q85" s="2"/>
    </row>
    <row r="86" thickBot="1">
      <c r="A86" s="9"/>
      <c r="B86" s="60" t="s">
        <v>82</v>
      </c>
      <c r="C86" s="31"/>
      <c r="D86" s="31"/>
      <c r="E86" s="61" t="s">
        <v>83</v>
      </c>
      <c r="F86" s="31"/>
      <c r="G86" s="31"/>
      <c r="H86" s="62"/>
      <c r="I86" s="31"/>
      <c r="J86" s="62"/>
      <c r="K86" s="31"/>
      <c r="L86" s="31"/>
      <c r="M86" s="12"/>
      <c r="N86" s="2"/>
      <c r="O86" s="2"/>
      <c r="P86" s="2"/>
      <c r="Q86" s="2"/>
    </row>
    <row r="87" thickTop="1">
      <c r="A87" s="9"/>
      <c r="B87" s="51">
        <v>11</v>
      </c>
      <c r="C87" s="52" t="s">
        <v>201</v>
      </c>
      <c r="D87" s="52" t="s">
        <v>3</v>
      </c>
      <c r="E87" s="52" t="s">
        <v>202</v>
      </c>
      <c r="F87" s="52" t="s">
        <v>3</v>
      </c>
      <c r="G87" s="53" t="s">
        <v>171</v>
      </c>
      <c r="H87" s="63">
        <v>405</v>
      </c>
      <c r="I87" s="36">
        <f>ROUND(0,2)</f>
        <v>0</v>
      </c>
      <c r="J87" s="64">
        <f>ROUND(I87*H87,2)</f>
        <v>0</v>
      </c>
      <c r="K87" s="65">
        <v>0.20999999999999999</v>
      </c>
      <c r="L87" s="66">
        <f>IF(ISNUMBER(K87),ROUND(J87*(K87+1),2),0)</f>
        <v>0</v>
      </c>
      <c r="M87" s="12"/>
      <c r="N87" s="2"/>
      <c r="O87" s="2"/>
      <c r="P87" s="2"/>
      <c r="Q87" s="42">
        <f>IF(ISNUMBER(K87),IF(H87&gt;0,IF(I87&gt;0,J87,0),0),0)</f>
        <v>0</v>
      </c>
      <c r="R87" s="27">
        <f>IF(ISNUMBER(K87)=FALSE,J87,0)</f>
        <v>0</v>
      </c>
    </row>
    <row r="88">
      <c r="A88" s="9"/>
      <c r="B88" s="58" t="s">
        <v>76</v>
      </c>
      <c r="C88" s="1"/>
      <c r="D88" s="1"/>
      <c r="E88" s="59" t="s">
        <v>223</v>
      </c>
      <c r="F88" s="1"/>
      <c r="G88" s="1"/>
      <c r="H88" s="50"/>
      <c r="I88" s="1"/>
      <c r="J88" s="50"/>
      <c r="K88" s="1"/>
      <c r="L88" s="1"/>
      <c r="M88" s="12"/>
      <c r="N88" s="2"/>
      <c r="O88" s="2"/>
      <c r="P88" s="2"/>
      <c r="Q88" s="2"/>
    </row>
    <row r="89">
      <c r="A89" s="9"/>
      <c r="B89" s="58" t="s">
        <v>78</v>
      </c>
      <c r="C89" s="1"/>
      <c r="D89" s="1"/>
      <c r="E89" s="59" t="s">
        <v>1046</v>
      </c>
      <c r="F89" s="1"/>
      <c r="G89" s="1"/>
      <c r="H89" s="50"/>
      <c r="I89" s="1"/>
      <c r="J89" s="50"/>
      <c r="K89" s="1"/>
      <c r="L89" s="1"/>
      <c r="M89" s="12"/>
      <c r="N89" s="2"/>
      <c r="O89" s="2"/>
      <c r="P89" s="2"/>
      <c r="Q89" s="2"/>
    </row>
    <row r="90">
      <c r="A90" s="9"/>
      <c r="B90" s="58" t="s">
        <v>80</v>
      </c>
      <c r="C90" s="1"/>
      <c r="D90" s="1"/>
      <c r="E90" s="59" t="s">
        <v>205</v>
      </c>
      <c r="F90" s="1"/>
      <c r="G90" s="1"/>
      <c r="H90" s="50"/>
      <c r="I90" s="1"/>
      <c r="J90" s="50"/>
      <c r="K90" s="1"/>
      <c r="L90" s="1"/>
      <c r="M90" s="12"/>
      <c r="N90" s="2"/>
      <c r="O90" s="2"/>
      <c r="P90" s="2"/>
      <c r="Q90" s="2"/>
    </row>
    <row r="91" thickBot="1">
      <c r="A91" s="9"/>
      <c r="B91" s="60" t="s">
        <v>82</v>
      </c>
      <c r="C91" s="31"/>
      <c r="D91" s="31"/>
      <c r="E91" s="61" t="s">
        <v>83</v>
      </c>
      <c r="F91" s="31"/>
      <c r="G91" s="31"/>
      <c r="H91" s="62"/>
      <c r="I91" s="31"/>
      <c r="J91" s="62"/>
      <c r="K91" s="31"/>
      <c r="L91" s="31"/>
      <c r="M91" s="12"/>
      <c r="N91" s="2"/>
      <c r="O91" s="2"/>
      <c r="P91" s="2"/>
      <c r="Q91" s="2"/>
    </row>
    <row r="92" thickTop="1">
      <c r="A92" s="9"/>
      <c r="B92" s="51">
        <v>12</v>
      </c>
      <c r="C92" s="52" t="s">
        <v>1047</v>
      </c>
      <c r="D92" s="52" t="s">
        <v>3</v>
      </c>
      <c r="E92" s="52" t="s">
        <v>1048</v>
      </c>
      <c r="F92" s="52" t="s">
        <v>3</v>
      </c>
      <c r="G92" s="53" t="s">
        <v>171</v>
      </c>
      <c r="H92" s="63">
        <v>120</v>
      </c>
      <c r="I92" s="36">
        <f>ROUND(0,2)</f>
        <v>0</v>
      </c>
      <c r="J92" s="64">
        <f>ROUND(I92*H92,2)</f>
        <v>0</v>
      </c>
      <c r="K92" s="65">
        <v>0.20999999999999999</v>
      </c>
      <c r="L92" s="66">
        <f>IF(ISNUMBER(K92),ROUND(J92*(K92+1),2),0)</f>
        <v>0</v>
      </c>
      <c r="M92" s="12"/>
      <c r="N92" s="2"/>
      <c r="O92" s="2"/>
      <c r="P92" s="2"/>
      <c r="Q92" s="42">
        <f>IF(ISNUMBER(K92),IF(H92&gt;0,IF(I92&gt;0,J92,0),0),0)</f>
        <v>0</v>
      </c>
      <c r="R92" s="27">
        <f>IF(ISNUMBER(K92)=FALSE,J92,0)</f>
        <v>0</v>
      </c>
    </row>
    <row r="93">
      <c r="A93" s="9"/>
      <c r="B93" s="58" t="s">
        <v>76</v>
      </c>
      <c r="C93" s="1"/>
      <c r="D93" s="1"/>
      <c r="E93" s="59" t="s">
        <v>203</v>
      </c>
      <c r="F93" s="1"/>
      <c r="G93" s="1"/>
      <c r="H93" s="50"/>
      <c r="I93" s="1"/>
      <c r="J93" s="50"/>
      <c r="K93" s="1"/>
      <c r="L93" s="1"/>
      <c r="M93" s="12"/>
      <c r="N93" s="2"/>
      <c r="O93" s="2"/>
      <c r="P93" s="2"/>
      <c r="Q93" s="2"/>
    </row>
    <row r="94">
      <c r="A94" s="9"/>
      <c r="B94" s="58" t="s">
        <v>78</v>
      </c>
      <c r="C94" s="1"/>
      <c r="D94" s="1"/>
      <c r="E94" s="59" t="s">
        <v>1049</v>
      </c>
      <c r="F94" s="1"/>
      <c r="G94" s="1"/>
      <c r="H94" s="50"/>
      <c r="I94" s="1"/>
      <c r="J94" s="50"/>
      <c r="K94" s="1"/>
      <c r="L94" s="1"/>
      <c r="M94" s="12"/>
      <c r="N94" s="2"/>
      <c r="O94" s="2"/>
      <c r="P94" s="2"/>
      <c r="Q94" s="2"/>
    </row>
    <row r="95">
      <c r="A95" s="9"/>
      <c r="B95" s="58" t="s">
        <v>80</v>
      </c>
      <c r="C95" s="1"/>
      <c r="D95" s="1"/>
      <c r="E95" s="59" t="s">
        <v>205</v>
      </c>
      <c r="F95" s="1"/>
      <c r="G95" s="1"/>
      <c r="H95" s="50"/>
      <c r="I95" s="1"/>
      <c r="J95" s="50"/>
      <c r="K95" s="1"/>
      <c r="L95" s="1"/>
      <c r="M95" s="12"/>
      <c r="N95" s="2"/>
      <c r="O95" s="2"/>
      <c r="P95" s="2"/>
      <c r="Q95" s="2"/>
    </row>
    <row r="96" thickBot="1">
      <c r="A96" s="9"/>
      <c r="B96" s="60" t="s">
        <v>82</v>
      </c>
      <c r="C96" s="31"/>
      <c r="D96" s="31"/>
      <c r="E96" s="61" t="s">
        <v>83</v>
      </c>
      <c r="F96" s="31"/>
      <c r="G96" s="31"/>
      <c r="H96" s="62"/>
      <c r="I96" s="31"/>
      <c r="J96" s="62"/>
      <c r="K96" s="31"/>
      <c r="L96" s="31"/>
      <c r="M96" s="12"/>
      <c r="N96" s="2"/>
      <c r="O96" s="2"/>
      <c r="P96" s="2"/>
      <c r="Q96" s="2"/>
    </row>
    <row r="97" thickTop="1">
      <c r="A97" s="9"/>
      <c r="B97" s="51">
        <v>13</v>
      </c>
      <c r="C97" s="52" t="s">
        <v>284</v>
      </c>
      <c r="D97" s="52" t="s">
        <v>3</v>
      </c>
      <c r="E97" s="52" t="s">
        <v>285</v>
      </c>
      <c r="F97" s="52" t="s">
        <v>3</v>
      </c>
      <c r="G97" s="53" t="s">
        <v>171</v>
      </c>
      <c r="H97" s="63">
        <v>67.469999999999999</v>
      </c>
      <c r="I97" s="36">
        <f>ROUND(0,2)</f>
        <v>0</v>
      </c>
      <c r="J97" s="64">
        <f>ROUND(I97*H97,2)</f>
        <v>0</v>
      </c>
      <c r="K97" s="65">
        <v>0.20999999999999999</v>
      </c>
      <c r="L97" s="66">
        <f>IF(ISNUMBER(K97),ROUND(J97*(K97+1),2),0)</f>
        <v>0</v>
      </c>
      <c r="M97" s="12"/>
      <c r="N97" s="2"/>
      <c r="O97" s="2"/>
      <c r="P97" s="2"/>
      <c r="Q97" s="42">
        <f>IF(ISNUMBER(K97),IF(H97&gt;0,IF(I97&gt;0,J97,0),0),0)</f>
        <v>0</v>
      </c>
      <c r="R97" s="27">
        <f>IF(ISNUMBER(K97)=FALSE,J97,0)</f>
        <v>0</v>
      </c>
    </row>
    <row r="98">
      <c r="A98" s="9"/>
      <c r="B98" s="58" t="s">
        <v>76</v>
      </c>
      <c r="C98" s="1"/>
      <c r="D98" s="1"/>
      <c r="E98" s="59" t="s">
        <v>1050</v>
      </c>
      <c r="F98" s="1"/>
      <c r="G98" s="1"/>
      <c r="H98" s="50"/>
      <c r="I98" s="1"/>
      <c r="J98" s="50"/>
      <c r="K98" s="1"/>
      <c r="L98" s="1"/>
      <c r="M98" s="12"/>
      <c r="N98" s="2"/>
      <c r="O98" s="2"/>
      <c r="P98" s="2"/>
      <c r="Q98" s="2"/>
    </row>
    <row r="99">
      <c r="A99" s="9"/>
      <c r="B99" s="58" t="s">
        <v>78</v>
      </c>
      <c r="C99" s="1"/>
      <c r="D99" s="1"/>
      <c r="E99" s="59" t="s">
        <v>1051</v>
      </c>
      <c r="F99" s="1"/>
      <c r="G99" s="1"/>
      <c r="H99" s="50"/>
      <c r="I99" s="1"/>
      <c r="J99" s="50"/>
      <c r="K99" s="1"/>
      <c r="L99" s="1"/>
      <c r="M99" s="12"/>
      <c r="N99" s="2"/>
      <c r="O99" s="2"/>
      <c r="P99" s="2"/>
      <c r="Q99" s="2"/>
    </row>
    <row r="100">
      <c r="A100" s="9"/>
      <c r="B100" s="58" t="s">
        <v>80</v>
      </c>
      <c r="C100" s="1"/>
      <c r="D100" s="1"/>
      <c r="E100" s="59" t="s">
        <v>287</v>
      </c>
      <c r="F100" s="1"/>
      <c r="G100" s="1"/>
      <c r="H100" s="50"/>
      <c r="I100" s="1"/>
      <c r="J100" s="50"/>
      <c r="K100" s="1"/>
      <c r="L100" s="1"/>
      <c r="M100" s="12"/>
      <c r="N100" s="2"/>
      <c r="O100" s="2"/>
      <c r="P100" s="2"/>
      <c r="Q100" s="2"/>
    </row>
    <row r="101" thickBot="1">
      <c r="A101" s="9"/>
      <c r="B101" s="60" t="s">
        <v>82</v>
      </c>
      <c r="C101" s="31"/>
      <c r="D101" s="31"/>
      <c r="E101" s="61" t="s">
        <v>83</v>
      </c>
      <c r="F101" s="31"/>
      <c r="G101" s="31"/>
      <c r="H101" s="62"/>
      <c r="I101" s="31"/>
      <c r="J101" s="62"/>
      <c r="K101" s="31"/>
      <c r="L101" s="31"/>
      <c r="M101" s="12"/>
      <c r="N101" s="2"/>
      <c r="O101" s="2"/>
      <c r="P101" s="2"/>
      <c r="Q101" s="2"/>
    </row>
    <row r="102" thickTop="1">
      <c r="A102" s="9"/>
      <c r="B102" s="51">
        <v>14</v>
      </c>
      <c r="C102" s="52" t="s">
        <v>304</v>
      </c>
      <c r="D102" s="52" t="s">
        <v>3</v>
      </c>
      <c r="E102" s="52" t="s">
        <v>305</v>
      </c>
      <c r="F102" s="52" t="s">
        <v>3</v>
      </c>
      <c r="G102" s="53" t="s">
        <v>171</v>
      </c>
      <c r="H102" s="63">
        <v>22.5</v>
      </c>
      <c r="I102" s="36">
        <f>ROUND(0,2)</f>
        <v>0</v>
      </c>
      <c r="J102" s="64">
        <f>ROUND(I102*H102,2)</f>
        <v>0</v>
      </c>
      <c r="K102" s="65">
        <v>0.20999999999999999</v>
      </c>
      <c r="L102" s="66">
        <f>IF(ISNUMBER(K102),ROUND(J102*(K102+1),2),0)</f>
        <v>0</v>
      </c>
      <c r="M102" s="12"/>
      <c r="N102" s="2"/>
      <c r="O102" s="2"/>
      <c r="P102" s="2"/>
      <c r="Q102" s="42">
        <f>IF(ISNUMBER(K102),IF(H102&gt;0,IF(I102&gt;0,J102,0),0),0)</f>
        <v>0</v>
      </c>
      <c r="R102" s="27">
        <f>IF(ISNUMBER(K102)=FALSE,J102,0)</f>
        <v>0</v>
      </c>
    </row>
    <row r="103">
      <c r="A103" s="9"/>
      <c r="B103" s="58" t="s">
        <v>76</v>
      </c>
      <c r="C103" s="1"/>
      <c r="D103" s="1"/>
      <c r="E103" s="59" t="s">
        <v>203</v>
      </c>
      <c r="F103" s="1"/>
      <c r="G103" s="1"/>
      <c r="H103" s="50"/>
      <c r="I103" s="1"/>
      <c r="J103" s="50"/>
      <c r="K103" s="1"/>
      <c r="L103" s="1"/>
      <c r="M103" s="12"/>
      <c r="N103" s="2"/>
      <c r="O103" s="2"/>
      <c r="P103" s="2"/>
      <c r="Q103" s="2"/>
    </row>
    <row r="104">
      <c r="A104" s="9"/>
      <c r="B104" s="58" t="s">
        <v>78</v>
      </c>
      <c r="C104" s="1"/>
      <c r="D104" s="1"/>
      <c r="E104" s="59" t="s">
        <v>1052</v>
      </c>
      <c r="F104" s="1"/>
      <c r="G104" s="1"/>
      <c r="H104" s="50"/>
      <c r="I104" s="1"/>
      <c r="J104" s="50"/>
      <c r="K104" s="1"/>
      <c r="L104" s="1"/>
      <c r="M104" s="12"/>
      <c r="N104" s="2"/>
      <c r="O104" s="2"/>
      <c r="P104" s="2"/>
      <c r="Q104" s="2"/>
    </row>
    <row r="105">
      <c r="A105" s="9"/>
      <c r="B105" s="58" t="s">
        <v>80</v>
      </c>
      <c r="C105" s="1"/>
      <c r="D105" s="1"/>
      <c r="E105" s="59" t="s">
        <v>222</v>
      </c>
      <c r="F105" s="1"/>
      <c r="G105" s="1"/>
      <c r="H105" s="50"/>
      <c r="I105" s="1"/>
      <c r="J105" s="50"/>
      <c r="K105" s="1"/>
      <c r="L105" s="1"/>
      <c r="M105" s="12"/>
      <c r="N105" s="2"/>
      <c r="O105" s="2"/>
      <c r="P105" s="2"/>
      <c r="Q105" s="2"/>
    </row>
    <row r="106" thickBot="1">
      <c r="A106" s="9"/>
      <c r="B106" s="60" t="s">
        <v>82</v>
      </c>
      <c r="C106" s="31"/>
      <c r="D106" s="31"/>
      <c r="E106" s="61" t="s">
        <v>83</v>
      </c>
      <c r="F106" s="31"/>
      <c r="G106" s="31"/>
      <c r="H106" s="62"/>
      <c r="I106" s="31"/>
      <c r="J106" s="62"/>
      <c r="K106" s="31"/>
      <c r="L106" s="31"/>
      <c r="M106" s="12"/>
      <c r="N106" s="2"/>
      <c r="O106" s="2"/>
      <c r="P106" s="2"/>
      <c r="Q106" s="2"/>
    </row>
    <row r="107" thickTop="1">
      <c r="A107" s="9"/>
      <c r="B107" s="51">
        <v>15</v>
      </c>
      <c r="C107" s="52" t="s">
        <v>225</v>
      </c>
      <c r="D107" s="52" t="s">
        <v>85</v>
      </c>
      <c r="E107" s="52" t="s">
        <v>226</v>
      </c>
      <c r="F107" s="52" t="s">
        <v>3</v>
      </c>
      <c r="G107" s="53" t="s">
        <v>171</v>
      </c>
      <c r="H107" s="63">
        <v>142.5</v>
      </c>
      <c r="I107" s="36">
        <f>ROUND(0,2)</f>
        <v>0</v>
      </c>
      <c r="J107" s="64">
        <f>ROUND(I107*H107,2)</f>
        <v>0</v>
      </c>
      <c r="K107" s="65">
        <v>0.20999999999999999</v>
      </c>
      <c r="L107" s="66">
        <f>IF(ISNUMBER(K107),ROUND(J107*(K107+1),2),0)</f>
        <v>0</v>
      </c>
      <c r="M107" s="12"/>
      <c r="N107" s="2"/>
      <c r="O107" s="2"/>
      <c r="P107" s="2"/>
      <c r="Q107" s="42">
        <f>IF(ISNUMBER(K107),IF(H107&gt;0,IF(I107&gt;0,J107,0),0),0)</f>
        <v>0</v>
      </c>
      <c r="R107" s="27">
        <f>IF(ISNUMBER(K107)=FALSE,J107,0)</f>
        <v>0</v>
      </c>
    </row>
    <row r="108">
      <c r="A108" s="9"/>
      <c r="B108" s="58" t="s">
        <v>76</v>
      </c>
      <c r="C108" s="1"/>
      <c r="D108" s="1"/>
      <c r="E108" s="59" t="s">
        <v>1053</v>
      </c>
      <c r="F108" s="1"/>
      <c r="G108" s="1"/>
      <c r="H108" s="50"/>
      <c r="I108" s="1"/>
      <c r="J108" s="50"/>
      <c r="K108" s="1"/>
      <c r="L108" s="1"/>
      <c r="M108" s="12"/>
      <c r="N108" s="2"/>
      <c r="O108" s="2"/>
      <c r="P108" s="2"/>
      <c r="Q108" s="2"/>
    </row>
    <row r="109">
      <c r="A109" s="9"/>
      <c r="B109" s="58" t="s">
        <v>78</v>
      </c>
      <c r="C109" s="1"/>
      <c r="D109" s="1"/>
      <c r="E109" s="59" t="s">
        <v>1054</v>
      </c>
      <c r="F109" s="1"/>
      <c r="G109" s="1"/>
      <c r="H109" s="50"/>
      <c r="I109" s="1"/>
      <c r="J109" s="50"/>
      <c r="K109" s="1"/>
      <c r="L109" s="1"/>
      <c r="M109" s="12"/>
      <c r="N109" s="2"/>
      <c r="O109" s="2"/>
      <c r="P109" s="2"/>
      <c r="Q109" s="2"/>
    </row>
    <row r="110">
      <c r="A110" s="9"/>
      <c r="B110" s="58" t="s">
        <v>80</v>
      </c>
      <c r="C110" s="1"/>
      <c r="D110" s="1"/>
      <c r="E110" s="59" t="s">
        <v>229</v>
      </c>
      <c r="F110" s="1"/>
      <c r="G110" s="1"/>
      <c r="H110" s="50"/>
      <c r="I110" s="1"/>
      <c r="J110" s="50"/>
      <c r="K110" s="1"/>
      <c r="L110" s="1"/>
      <c r="M110" s="12"/>
      <c r="N110" s="2"/>
      <c r="O110" s="2"/>
      <c r="P110" s="2"/>
      <c r="Q110" s="2"/>
    </row>
    <row r="111" thickBot="1">
      <c r="A111" s="9"/>
      <c r="B111" s="60" t="s">
        <v>82</v>
      </c>
      <c r="C111" s="31"/>
      <c r="D111" s="31"/>
      <c r="E111" s="61" t="s">
        <v>83</v>
      </c>
      <c r="F111" s="31"/>
      <c r="G111" s="31"/>
      <c r="H111" s="62"/>
      <c r="I111" s="31"/>
      <c r="J111" s="62"/>
      <c r="K111" s="31"/>
      <c r="L111" s="31"/>
      <c r="M111" s="12"/>
      <c r="N111" s="2"/>
      <c r="O111" s="2"/>
      <c r="P111" s="2"/>
      <c r="Q111" s="2"/>
    </row>
    <row r="112" thickTop="1">
      <c r="A112" s="9"/>
      <c r="B112" s="51">
        <v>16</v>
      </c>
      <c r="C112" s="52" t="s">
        <v>225</v>
      </c>
      <c r="D112" s="52" t="s">
        <v>88</v>
      </c>
      <c r="E112" s="52" t="s">
        <v>226</v>
      </c>
      <c r="F112" s="52" t="s">
        <v>3</v>
      </c>
      <c r="G112" s="53" t="s">
        <v>171</v>
      </c>
      <c r="H112" s="63">
        <v>405</v>
      </c>
      <c r="I112" s="36">
        <f>ROUND(0,2)</f>
        <v>0</v>
      </c>
      <c r="J112" s="64">
        <f>ROUND(I112*H112,2)</f>
        <v>0</v>
      </c>
      <c r="K112" s="65">
        <v>0.20999999999999999</v>
      </c>
      <c r="L112" s="66">
        <f>IF(ISNUMBER(K112),ROUND(J112*(K112+1),2),0)</f>
        <v>0</v>
      </c>
      <c r="M112" s="12"/>
      <c r="N112" s="2"/>
      <c r="O112" s="2"/>
      <c r="P112" s="2"/>
      <c r="Q112" s="42">
        <f>IF(ISNUMBER(K112),IF(H112&gt;0,IF(I112&gt;0,J112,0),0),0)</f>
        <v>0</v>
      </c>
      <c r="R112" s="27">
        <f>IF(ISNUMBER(K112)=FALSE,J112,0)</f>
        <v>0</v>
      </c>
    </row>
    <row r="113">
      <c r="A113" s="9"/>
      <c r="B113" s="58" t="s">
        <v>76</v>
      </c>
      <c r="C113" s="1"/>
      <c r="D113" s="1"/>
      <c r="E113" s="59" t="s">
        <v>1055</v>
      </c>
      <c r="F113" s="1"/>
      <c r="G113" s="1"/>
      <c r="H113" s="50"/>
      <c r="I113" s="1"/>
      <c r="J113" s="50"/>
      <c r="K113" s="1"/>
      <c r="L113" s="1"/>
      <c r="M113" s="12"/>
      <c r="N113" s="2"/>
      <c r="O113" s="2"/>
      <c r="P113" s="2"/>
      <c r="Q113" s="2"/>
    </row>
    <row r="114">
      <c r="A114" s="9"/>
      <c r="B114" s="58" t="s">
        <v>78</v>
      </c>
      <c r="C114" s="1"/>
      <c r="D114" s="1"/>
      <c r="E114" s="59" t="s">
        <v>1056</v>
      </c>
      <c r="F114" s="1"/>
      <c r="G114" s="1"/>
      <c r="H114" s="50"/>
      <c r="I114" s="1"/>
      <c r="J114" s="50"/>
      <c r="K114" s="1"/>
      <c r="L114" s="1"/>
      <c r="M114" s="12"/>
      <c r="N114" s="2"/>
      <c r="O114" s="2"/>
      <c r="P114" s="2"/>
      <c r="Q114" s="2"/>
    </row>
    <row r="115">
      <c r="A115" s="9"/>
      <c r="B115" s="58" t="s">
        <v>80</v>
      </c>
      <c r="C115" s="1"/>
      <c r="D115" s="1"/>
      <c r="E115" s="59" t="s">
        <v>229</v>
      </c>
      <c r="F115" s="1"/>
      <c r="G115" s="1"/>
      <c r="H115" s="50"/>
      <c r="I115" s="1"/>
      <c r="J115" s="50"/>
      <c r="K115" s="1"/>
      <c r="L115" s="1"/>
      <c r="M115" s="12"/>
      <c r="N115" s="2"/>
      <c r="O115" s="2"/>
      <c r="P115" s="2"/>
      <c r="Q115" s="2"/>
    </row>
    <row r="116" thickBot="1">
      <c r="A116" s="9"/>
      <c r="B116" s="60" t="s">
        <v>82</v>
      </c>
      <c r="C116" s="31"/>
      <c r="D116" s="31"/>
      <c r="E116" s="61" t="s">
        <v>83</v>
      </c>
      <c r="F116" s="31"/>
      <c r="G116" s="31"/>
      <c r="H116" s="62"/>
      <c r="I116" s="31"/>
      <c r="J116" s="62"/>
      <c r="K116" s="31"/>
      <c r="L116" s="31"/>
      <c r="M116" s="12"/>
      <c r="N116" s="2"/>
      <c r="O116" s="2"/>
      <c r="P116" s="2"/>
      <c r="Q116" s="2"/>
    </row>
    <row r="117" thickTop="1">
      <c r="A117" s="9"/>
      <c r="B117" s="51">
        <v>17</v>
      </c>
      <c r="C117" s="52" t="s">
        <v>225</v>
      </c>
      <c r="D117" s="52" t="s">
        <v>144</v>
      </c>
      <c r="E117" s="52" t="s">
        <v>226</v>
      </c>
      <c r="F117" s="52" t="s">
        <v>3</v>
      </c>
      <c r="G117" s="53" t="s">
        <v>171</v>
      </c>
      <c r="H117" s="63">
        <v>31</v>
      </c>
      <c r="I117" s="36">
        <f>ROUND(0,2)</f>
        <v>0</v>
      </c>
      <c r="J117" s="64">
        <f>ROUND(I117*H117,2)</f>
        <v>0</v>
      </c>
      <c r="K117" s="65">
        <v>0.20999999999999999</v>
      </c>
      <c r="L117" s="66">
        <f>IF(ISNUMBER(K117),ROUND(J117*(K117+1),2),0)</f>
        <v>0</v>
      </c>
      <c r="M117" s="12"/>
      <c r="N117" s="2"/>
      <c r="O117" s="2"/>
      <c r="P117" s="2"/>
      <c r="Q117" s="42">
        <f>IF(ISNUMBER(K117),IF(H117&gt;0,IF(I117&gt;0,J117,0),0),0)</f>
        <v>0</v>
      </c>
      <c r="R117" s="27">
        <f>IF(ISNUMBER(K117)=FALSE,J117,0)</f>
        <v>0</v>
      </c>
    </row>
    <row r="118">
      <c r="A118" s="9"/>
      <c r="B118" s="58" t="s">
        <v>76</v>
      </c>
      <c r="C118" s="1"/>
      <c r="D118" s="1"/>
      <c r="E118" s="59" t="s">
        <v>232</v>
      </c>
      <c r="F118" s="1"/>
      <c r="G118" s="1"/>
      <c r="H118" s="50"/>
      <c r="I118" s="1"/>
      <c r="J118" s="50"/>
      <c r="K118" s="1"/>
      <c r="L118" s="1"/>
      <c r="M118" s="12"/>
      <c r="N118" s="2"/>
      <c r="O118" s="2"/>
      <c r="P118" s="2"/>
      <c r="Q118" s="2"/>
    </row>
    <row r="119">
      <c r="A119" s="9"/>
      <c r="B119" s="58" t="s">
        <v>78</v>
      </c>
      <c r="C119" s="1"/>
      <c r="D119" s="1"/>
      <c r="E119" s="59" t="s">
        <v>1057</v>
      </c>
      <c r="F119" s="1"/>
      <c r="G119" s="1"/>
      <c r="H119" s="50"/>
      <c r="I119" s="1"/>
      <c r="J119" s="50"/>
      <c r="K119" s="1"/>
      <c r="L119" s="1"/>
      <c r="M119" s="12"/>
      <c r="N119" s="2"/>
      <c r="O119" s="2"/>
      <c r="P119" s="2"/>
      <c r="Q119" s="2"/>
    </row>
    <row r="120">
      <c r="A120" s="9"/>
      <c r="B120" s="58" t="s">
        <v>80</v>
      </c>
      <c r="C120" s="1"/>
      <c r="D120" s="1"/>
      <c r="E120" s="59" t="s">
        <v>234</v>
      </c>
      <c r="F120" s="1"/>
      <c r="G120" s="1"/>
      <c r="H120" s="50"/>
      <c r="I120" s="1"/>
      <c r="J120" s="50"/>
      <c r="K120" s="1"/>
      <c r="L120" s="1"/>
      <c r="M120" s="12"/>
      <c r="N120" s="2"/>
      <c r="O120" s="2"/>
      <c r="P120" s="2"/>
      <c r="Q120" s="2"/>
    </row>
    <row r="121" thickBot="1">
      <c r="A121" s="9"/>
      <c r="B121" s="60" t="s">
        <v>82</v>
      </c>
      <c r="C121" s="31"/>
      <c r="D121" s="31"/>
      <c r="E121" s="61" t="s">
        <v>83</v>
      </c>
      <c r="F121" s="31"/>
      <c r="G121" s="31"/>
      <c r="H121" s="62"/>
      <c r="I121" s="31"/>
      <c r="J121" s="62"/>
      <c r="K121" s="31"/>
      <c r="L121" s="31"/>
      <c r="M121" s="12"/>
      <c r="N121" s="2"/>
      <c r="O121" s="2"/>
      <c r="P121" s="2"/>
      <c r="Q121" s="2"/>
    </row>
    <row r="122" thickTop="1">
      <c r="A122" s="9"/>
      <c r="B122" s="51">
        <v>18</v>
      </c>
      <c r="C122" s="52" t="s">
        <v>336</v>
      </c>
      <c r="D122" s="52" t="s">
        <v>3</v>
      </c>
      <c r="E122" s="52" t="s">
        <v>337</v>
      </c>
      <c r="F122" s="52" t="s">
        <v>3</v>
      </c>
      <c r="G122" s="53" t="s">
        <v>171</v>
      </c>
      <c r="H122" s="63">
        <v>18</v>
      </c>
      <c r="I122" s="36">
        <f>ROUND(0,2)</f>
        <v>0</v>
      </c>
      <c r="J122" s="64">
        <f>ROUND(I122*H122,2)</f>
        <v>0</v>
      </c>
      <c r="K122" s="65">
        <v>0.20999999999999999</v>
      </c>
      <c r="L122" s="66">
        <f>IF(ISNUMBER(K122),ROUND(J122*(K122+1),2),0)</f>
        <v>0</v>
      </c>
      <c r="M122" s="12"/>
      <c r="N122" s="2"/>
      <c r="O122" s="2"/>
      <c r="P122" s="2"/>
      <c r="Q122" s="42">
        <f>IF(ISNUMBER(K122),IF(H122&gt;0,IF(I122&gt;0,J122,0),0),0)</f>
        <v>0</v>
      </c>
      <c r="R122" s="27">
        <f>IF(ISNUMBER(K122)=FALSE,J122,0)</f>
        <v>0</v>
      </c>
    </row>
    <row r="123">
      <c r="A123" s="9"/>
      <c r="B123" s="58" t="s">
        <v>76</v>
      </c>
      <c r="C123" s="1"/>
      <c r="D123" s="1"/>
      <c r="E123" s="59" t="s">
        <v>1058</v>
      </c>
      <c r="F123" s="1"/>
      <c r="G123" s="1"/>
      <c r="H123" s="50"/>
      <c r="I123" s="1"/>
      <c r="J123" s="50"/>
      <c r="K123" s="1"/>
      <c r="L123" s="1"/>
      <c r="M123" s="12"/>
      <c r="N123" s="2"/>
      <c r="O123" s="2"/>
      <c r="P123" s="2"/>
      <c r="Q123" s="2"/>
    </row>
    <row r="124">
      <c r="A124" s="9"/>
      <c r="B124" s="58" t="s">
        <v>78</v>
      </c>
      <c r="C124" s="1"/>
      <c r="D124" s="1"/>
      <c r="E124" s="59" t="s">
        <v>1059</v>
      </c>
      <c r="F124" s="1"/>
      <c r="G124" s="1"/>
      <c r="H124" s="50"/>
      <c r="I124" s="1"/>
      <c r="J124" s="50"/>
      <c r="K124" s="1"/>
      <c r="L124" s="1"/>
      <c r="M124" s="12"/>
      <c r="N124" s="2"/>
      <c r="O124" s="2"/>
      <c r="P124" s="2"/>
      <c r="Q124" s="2"/>
    </row>
    <row r="125">
      <c r="A125" s="9"/>
      <c r="B125" s="58" t="s">
        <v>80</v>
      </c>
      <c r="C125" s="1"/>
      <c r="D125" s="1"/>
      <c r="E125" s="59" t="s">
        <v>340</v>
      </c>
      <c r="F125" s="1"/>
      <c r="G125" s="1"/>
      <c r="H125" s="50"/>
      <c r="I125" s="1"/>
      <c r="J125" s="50"/>
      <c r="K125" s="1"/>
      <c r="L125" s="1"/>
      <c r="M125" s="12"/>
      <c r="N125" s="2"/>
      <c r="O125" s="2"/>
      <c r="P125" s="2"/>
      <c r="Q125" s="2"/>
    </row>
    <row r="126" thickBot="1">
      <c r="A126" s="9"/>
      <c r="B126" s="60" t="s">
        <v>82</v>
      </c>
      <c r="C126" s="31"/>
      <c r="D126" s="31"/>
      <c r="E126" s="61" t="s">
        <v>83</v>
      </c>
      <c r="F126" s="31"/>
      <c r="G126" s="31"/>
      <c r="H126" s="62"/>
      <c r="I126" s="31"/>
      <c r="J126" s="62"/>
      <c r="K126" s="31"/>
      <c r="L126" s="31"/>
      <c r="M126" s="12"/>
      <c r="N126" s="2"/>
      <c r="O126" s="2"/>
      <c r="P126" s="2"/>
      <c r="Q126" s="2"/>
    </row>
    <row r="127" thickTop="1">
      <c r="A127" s="9"/>
      <c r="B127" s="51">
        <v>19</v>
      </c>
      <c r="C127" s="52" t="s">
        <v>767</v>
      </c>
      <c r="D127" s="52" t="s">
        <v>85</v>
      </c>
      <c r="E127" s="52" t="s">
        <v>768</v>
      </c>
      <c r="F127" s="52" t="s">
        <v>3</v>
      </c>
      <c r="G127" s="53" t="s">
        <v>171</v>
      </c>
      <c r="H127" s="63">
        <v>7.5</v>
      </c>
      <c r="I127" s="36">
        <f>ROUND(0,2)</f>
        <v>0</v>
      </c>
      <c r="J127" s="64">
        <f>ROUND(I127*H127,2)</f>
        <v>0</v>
      </c>
      <c r="K127" s="65">
        <v>0.20999999999999999</v>
      </c>
      <c r="L127" s="66">
        <f>IF(ISNUMBER(K127),ROUND(J127*(K127+1),2),0)</f>
        <v>0</v>
      </c>
      <c r="M127" s="12"/>
      <c r="N127" s="2"/>
      <c r="O127" s="2"/>
      <c r="P127" s="2"/>
      <c r="Q127" s="42">
        <f>IF(ISNUMBER(K127),IF(H127&gt;0,IF(I127&gt;0,J127,0),0),0)</f>
        <v>0</v>
      </c>
      <c r="R127" s="27">
        <f>IF(ISNUMBER(K127)=FALSE,J127,0)</f>
        <v>0</v>
      </c>
    </row>
    <row r="128">
      <c r="A128" s="9"/>
      <c r="B128" s="58" t="s">
        <v>76</v>
      </c>
      <c r="C128" s="1"/>
      <c r="D128" s="1"/>
      <c r="E128" s="59" t="s">
        <v>1060</v>
      </c>
      <c r="F128" s="1"/>
      <c r="G128" s="1"/>
      <c r="H128" s="50"/>
      <c r="I128" s="1"/>
      <c r="J128" s="50"/>
      <c r="K128" s="1"/>
      <c r="L128" s="1"/>
      <c r="M128" s="12"/>
      <c r="N128" s="2"/>
      <c r="O128" s="2"/>
      <c r="P128" s="2"/>
      <c r="Q128" s="2"/>
    </row>
    <row r="129">
      <c r="A129" s="9"/>
      <c r="B129" s="58" t="s">
        <v>78</v>
      </c>
      <c r="C129" s="1"/>
      <c r="D129" s="1"/>
      <c r="E129" s="59" t="s">
        <v>1061</v>
      </c>
      <c r="F129" s="1"/>
      <c r="G129" s="1"/>
      <c r="H129" s="50"/>
      <c r="I129" s="1"/>
      <c r="J129" s="50"/>
      <c r="K129" s="1"/>
      <c r="L129" s="1"/>
      <c r="M129" s="12"/>
      <c r="N129" s="2"/>
      <c r="O129" s="2"/>
      <c r="P129" s="2"/>
      <c r="Q129" s="2"/>
    </row>
    <row r="130">
      <c r="A130" s="9"/>
      <c r="B130" s="58" t="s">
        <v>80</v>
      </c>
      <c r="C130" s="1"/>
      <c r="D130" s="1"/>
      <c r="E130" s="59" t="s">
        <v>771</v>
      </c>
      <c r="F130" s="1"/>
      <c r="G130" s="1"/>
      <c r="H130" s="50"/>
      <c r="I130" s="1"/>
      <c r="J130" s="50"/>
      <c r="K130" s="1"/>
      <c r="L130" s="1"/>
      <c r="M130" s="12"/>
      <c r="N130" s="2"/>
      <c r="O130" s="2"/>
      <c r="P130" s="2"/>
      <c r="Q130" s="2"/>
    </row>
    <row r="131" thickBot="1">
      <c r="A131" s="9"/>
      <c r="B131" s="60" t="s">
        <v>82</v>
      </c>
      <c r="C131" s="31"/>
      <c r="D131" s="31"/>
      <c r="E131" s="61" t="s">
        <v>83</v>
      </c>
      <c r="F131" s="31"/>
      <c r="G131" s="31"/>
      <c r="H131" s="62"/>
      <c r="I131" s="31"/>
      <c r="J131" s="62"/>
      <c r="K131" s="31"/>
      <c r="L131" s="31"/>
      <c r="M131" s="12"/>
      <c r="N131" s="2"/>
      <c r="O131" s="2"/>
      <c r="P131" s="2"/>
      <c r="Q131" s="2"/>
    </row>
    <row r="132" thickTop="1">
      <c r="A132" s="9"/>
      <c r="B132" s="51">
        <v>20</v>
      </c>
      <c r="C132" s="52" t="s">
        <v>767</v>
      </c>
      <c r="D132" s="52" t="s">
        <v>88</v>
      </c>
      <c r="E132" s="52" t="s">
        <v>768</v>
      </c>
      <c r="F132" s="52" t="s">
        <v>3</v>
      </c>
      <c r="G132" s="53" t="s">
        <v>171</v>
      </c>
      <c r="H132" s="63">
        <v>2</v>
      </c>
      <c r="I132" s="36">
        <f>ROUND(0,2)</f>
        <v>0</v>
      </c>
      <c r="J132" s="64">
        <f>ROUND(I132*H132,2)</f>
        <v>0</v>
      </c>
      <c r="K132" s="65">
        <v>0.20999999999999999</v>
      </c>
      <c r="L132" s="66">
        <f>IF(ISNUMBER(K132),ROUND(J132*(K132+1),2),0)</f>
        <v>0</v>
      </c>
      <c r="M132" s="12"/>
      <c r="N132" s="2"/>
      <c r="O132" s="2"/>
      <c r="P132" s="2"/>
      <c r="Q132" s="42">
        <f>IF(ISNUMBER(K132),IF(H132&gt;0,IF(I132&gt;0,J132,0),0),0)</f>
        <v>0</v>
      </c>
      <c r="R132" s="27">
        <f>IF(ISNUMBER(K132)=FALSE,J132,0)</f>
        <v>0</v>
      </c>
    </row>
    <row r="133">
      <c r="A133" s="9"/>
      <c r="B133" s="58" t="s">
        <v>76</v>
      </c>
      <c r="C133" s="1"/>
      <c r="D133" s="1"/>
      <c r="E133" s="59" t="s">
        <v>1062</v>
      </c>
      <c r="F133" s="1"/>
      <c r="G133" s="1"/>
      <c r="H133" s="50"/>
      <c r="I133" s="1"/>
      <c r="J133" s="50"/>
      <c r="K133" s="1"/>
      <c r="L133" s="1"/>
      <c r="M133" s="12"/>
      <c r="N133" s="2"/>
      <c r="O133" s="2"/>
      <c r="P133" s="2"/>
      <c r="Q133" s="2"/>
    </row>
    <row r="134">
      <c r="A134" s="9"/>
      <c r="B134" s="58" t="s">
        <v>78</v>
      </c>
      <c r="C134" s="1"/>
      <c r="D134" s="1"/>
      <c r="E134" s="59" t="s">
        <v>1063</v>
      </c>
      <c r="F134" s="1"/>
      <c r="G134" s="1"/>
      <c r="H134" s="50"/>
      <c r="I134" s="1"/>
      <c r="J134" s="50"/>
      <c r="K134" s="1"/>
      <c r="L134" s="1"/>
      <c r="M134" s="12"/>
      <c r="N134" s="2"/>
      <c r="O134" s="2"/>
      <c r="P134" s="2"/>
      <c r="Q134" s="2"/>
    </row>
    <row r="135">
      <c r="A135" s="9"/>
      <c r="B135" s="58" t="s">
        <v>80</v>
      </c>
      <c r="C135" s="1"/>
      <c r="D135" s="1"/>
      <c r="E135" s="59" t="s">
        <v>771</v>
      </c>
      <c r="F135" s="1"/>
      <c r="G135" s="1"/>
      <c r="H135" s="50"/>
      <c r="I135" s="1"/>
      <c r="J135" s="50"/>
      <c r="K135" s="1"/>
      <c r="L135" s="1"/>
      <c r="M135" s="12"/>
      <c r="N135" s="2"/>
      <c r="O135" s="2"/>
      <c r="P135" s="2"/>
      <c r="Q135" s="2"/>
    </row>
    <row r="136" thickBot="1">
      <c r="A136" s="9"/>
      <c r="B136" s="60" t="s">
        <v>82</v>
      </c>
      <c r="C136" s="31"/>
      <c r="D136" s="31"/>
      <c r="E136" s="61" t="s">
        <v>83</v>
      </c>
      <c r="F136" s="31"/>
      <c r="G136" s="31"/>
      <c r="H136" s="62"/>
      <c r="I136" s="31"/>
      <c r="J136" s="62"/>
      <c r="K136" s="31"/>
      <c r="L136" s="31"/>
      <c r="M136" s="12"/>
      <c r="N136" s="2"/>
      <c r="O136" s="2"/>
      <c r="P136" s="2"/>
      <c r="Q136" s="2"/>
    </row>
    <row r="137" thickTop="1">
      <c r="A137" s="9"/>
      <c r="B137" s="51">
        <v>21</v>
      </c>
      <c r="C137" s="52" t="s">
        <v>241</v>
      </c>
      <c r="D137" s="52" t="s">
        <v>3</v>
      </c>
      <c r="E137" s="52" t="s">
        <v>242</v>
      </c>
      <c r="F137" s="52" t="s">
        <v>3</v>
      </c>
      <c r="G137" s="53" t="s">
        <v>171</v>
      </c>
      <c r="H137" s="63">
        <v>9</v>
      </c>
      <c r="I137" s="36">
        <f>ROUND(0,2)</f>
        <v>0</v>
      </c>
      <c r="J137" s="64">
        <f>ROUND(I137*H137,2)</f>
        <v>0</v>
      </c>
      <c r="K137" s="65">
        <v>0.20999999999999999</v>
      </c>
      <c r="L137" s="66">
        <f>IF(ISNUMBER(K137),ROUND(J137*(K137+1),2),0)</f>
        <v>0</v>
      </c>
      <c r="M137" s="12"/>
      <c r="N137" s="2"/>
      <c r="O137" s="2"/>
      <c r="P137" s="2"/>
      <c r="Q137" s="42">
        <f>IF(ISNUMBER(K137),IF(H137&gt;0,IF(I137&gt;0,J137,0),0),0)</f>
        <v>0</v>
      </c>
      <c r="R137" s="27">
        <f>IF(ISNUMBER(K137)=FALSE,J137,0)</f>
        <v>0</v>
      </c>
    </row>
    <row r="138">
      <c r="A138" s="9"/>
      <c r="B138" s="58" t="s">
        <v>76</v>
      </c>
      <c r="C138" s="1"/>
      <c r="D138" s="1"/>
      <c r="E138" s="59" t="s">
        <v>1064</v>
      </c>
      <c r="F138" s="1"/>
      <c r="G138" s="1"/>
      <c r="H138" s="50"/>
      <c r="I138" s="1"/>
      <c r="J138" s="50"/>
      <c r="K138" s="1"/>
      <c r="L138" s="1"/>
      <c r="M138" s="12"/>
      <c r="N138" s="2"/>
      <c r="O138" s="2"/>
      <c r="P138" s="2"/>
      <c r="Q138" s="2"/>
    </row>
    <row r="139">
      <c r="A139" s="9"/>
      <c r="B139" s="58" t="s">
        <v>78</v>
      </c>
      <c r="C139" s="1"/>
      <c r="D139" s="1"/>
      <c r="E139" s="59" t="s">
        <v>1065</v>
      </c>
      <c r="F139" s="1"/>
      <c r="G139" s="1"/>
      <c r="H139" s="50"/>
      <c r="I139" s="1"/>
      <c r="J139" s="50"/>
      <c r="K139" s="1"/>
      <c r="L139" s="1"/>
      <c r="M139" s="12"/>
      <c r="N139" s="2"/>
      <c r="O139" s="2"/>
      <c r="P139" s="2"/>
      <c r="Q139" s="2"/>
    </row>
    <row r="140">
      <c r="A140" s="9"/>
      <c r="B140" s="58" t="s">
        <v>80</v>
      </c>
      <c r="C140" s="1"/>
      <c r="D140" s="1"/>
      <c r="E140" s="59" t="s">
        <v>245</v>
      </c>
      <c r="F140" s="1"/>
      <c r="G140" s="1"/>
      <c r="H140" s="50"/>
      <c r="I140" s="1"/>
      <c r="J140" s="50"/>
      <c r="K140" s="1"/>
      <c r="L140" s="1"/>
      <c r="M140" s="12"/>
      <c r="N140" s="2"/>
      <c r="O140" s="2"/>
      <c r="P140" s="2"/>
      <c r="Q140" s="2"/>
    </row>
    <row r="141" thickBot="1">
      <c r="A141" s="9"/>
      <c r="B141" s="60" t="s">
        <v>82</v>
      </c>
      <c r="C141" s="31"/>
      <c r="D141" s="31"/>
      <c r="E141" s="61" t="s">
        <v>83</v>
      </c>
      <c r="F141" s="31"/>
      <c r="G141" s="31"/>
      <c r="H141" s="62"/>
      <c r="I141" s="31"/>
      <c r="J141" s="62"/>
      <c r="K141" s="31"/>
      <c r="L141" s="31"/>
      <c r="M141" s="12"/>
      <c r="N141" s="2"/>
      <c r="O141" s="2"/>
      <c r="P141" s="2"/>
      <c r="Q141" s="2"/>
    </row>
    <row r="142" thickTop="1">
      <c r="A142" s="9"/>
      <c r="B142" s="51">
        <v>22</v>
      </c>
      <c r="C142" s="52" t="s">
        <v>1003</v>
      </c>
      <c r="D142" s="52" t="s">
        <v>3</v>
      </c>
      <c r="E142" s="52" t="s">
        <v>1004</v>
      </c>
      <c r="F142" s="52" t="s">
        <v>3</v>
      </c>
      <c r="G142" s="53" t="s">
        <v>171</v>
      </c>
      <c r="H142" s="63">
        <v>66.420000000000002</v>
      </c>
      <c r="I142" s="36">
        <f>ROUND(0,2)</f>
        <v>0</v>
      </c>
      <c r="J142" s="64">
        <f>ROUND(I142*H142,2)</f>
        <v>0</v>
      </c>
      <c r="K142" s="65">
        <v>0.20999999999999999</v>
      </c>
      <c r="L142" s="66">
        <f>IF(ISNUMBER(K142),ROUND(J142*(K142+1),2),0)</f>
        <v>0</v>
      </c>
      <c r="M142" s="12"/>
      <c r="N142" s="2"/>
      <c r="O142" s="2"/>
      <c r="P142" s="2"/>
      <c r="Q142" s="42">
        <f>IF(ISNUMBER(K142),IF(H142&gt;0,IF(I142&gt;0,J142,0),0),0)</f>
        <v>0</v>
      </c>
      <c r="R142" s="27">
        <f>IF(ISNUMBER(K142)=FALSE,J142,0)</f>
        <v>0</v>
      </c>
    </row>
    <row r="143">
      <c r="A143" s="9"/>
      <c r="B143" s="58" t="s">
        <v>76</v>
      </c>
      <c r="C143" s="1"/>
      <c r="D143" s="1"/>
      <c r="E143" s="59" t="s">
        <v>1066</v>
      </c>
      <c r="F143" s="1"/>
      <c r="G143" s="1"/>
      <c r="H143" s="50"/>
      <c r="I143" s="1"/>
      <c r="J143" s="50"/>
      <c r="K143" s="1"/>
      <c r="L143" s="1"/>
      <c r="M143" s="12"/>
      <c r="N143" s="2"/>
      <c r="O143" s="2"/>
      <c r="P143" s="2"/>
      <c r="Q143" s="2"/>
    </row>
    <row r="144">
      <c r="A144" s="9"/>
      <c r="B144" s="58" t="s">
        <v>78</v>
      </c>
      <c r="C144" s="1"/>
      <c r="D144" s="1"/>
      <c r="E144" s="59" t="s">
        <v>1067</v>
      </c>
      <c r="F144" s="1"/>
      <c r="G144" s="1"/>
      <c r="H144" s="50"/>
      <c r="I144" s="1"/>
      <c r="J144" s="50"/>
      <c r="K144" s="1"/>
      <c r="L144" s="1"/>
      <c r="M144" s="12"/>
      <c r="N144" s="2"/>
      <c r="O144" s="2"/>
      <c r="P144" s="2"/>
      <c r="Q144" s="2"/>
    </row>
    <row r="145">
      <c r="A145" s="9"/>
      <c r="B145" s="58" t="s">
        <v>80</v>
      </c>
      <c r="C145" s="1"/>
      <c r="D145" s="1"/>
      <c r="E145" s="59" t="s">
        <v>1007</v>
      </c>
      <c r="F145" s="1"/>
      <c r="G145" s="1"/>
      <c r="H145" s="50"/>
      <c r="I145" s="1"/>
      <c r="J145" s="50"/>
      <c r="K145" s="1"/>
      <c r="L145" s="1"/>
      <c r="M145" s="12"/>
      <c r="N145" s="2"/>
      <c r="O145" s="2"/>
      <c r="P145" s="2"/>
      <c r="Q145" s="2"/>
    </row>
    <row r="146" thickBot="1">
      <c r="A146" s="9"/>
      <c r="B146" s="60" t="s">
        <v>82</v>
      </c>
      <c r="C146" s="31"/>
      <c r="D146" s="31"/>
      <c r="E146" s="61" t="s">
        <v>83</v>
      </c>
      <c r="F146" s="31"/>
      <c r="G146" s="31"/>
      <c r="H146" s="62"/>
      <c r="I146" s="31"/>
      <c r="J146" s="62"/>
      <c r="K146" s="31"/>
      <c r="L146" s="31"/>
      <c r="M146" s="12"/>
      <c r="N146" s="2"/>
      <c r="O146" s="2"/>
      <c r="P146" s="2"/>
      <c r="Q146" s="2"/>
    </row>
    <row r="147" thickTop="1">
      <c r="A147" s="9"/>
      <c r="B147" s="51">
        <v>23</v>
      </c>
      <c r="C147" s="52" t="s">
        <v>1008</v>
      </c>
      <c r="D147" s="52" t="s">
        <v>3</v>
      </c>
      <c r="E147" s="52" t="s">
        <v>1009</v>
      </c>
      <c r="F147" s="52" t="s">
        <v>3</v>
      </c>
      <c r="G147" s="53" t="s">
        <v>171</v>
      </c>
      <c r="H147" s="63">
        <v>1.05</v>
      </c>
      <c r="I147" s="36">
        <f>ROUND(0,2)</f>
        <v>0</v>
      </c>
      <c r="J147" s="64">
        <f>ROUND(I147*H147,2)</f>
        <v>0</v>
      </c>
      <c r="K147" s="65">
        <v>0.20999999999999999</v>
      </c>
      <c r="L147" s="66">
        <f>IF(ISNUMBER(K147),ROUND(J147*(K147+1),2),0)</f>
        <v>0</v>
      </c>
      <c r="M147" s="12"/>
      <c r="N147" s="2"/>
      <c r="O147" s="2"/>
      <c r="P147" s="2"/>
      <c r="Q147" s="42">
        <f>IF(ISNUMBER(K147),IF(H147&gt;0,IF(I147&gt;0,J147,0),0),0)</f>
        <v>0</v>
      </c>
      <c r="R147" s="27">
        <f>IF(ISNUMBER(K147)=FALSE,J147,0)</f>
        <v>0</v>
      </c>
    </row>
    <row r="148">
      <c r="A148" s="9"/>
      <c r="B148" s="58" t="s">
        <v>76</v>
      </c>
      <c r="C148" s="1"/>
      <c r="D148" s="1"/>
      <c r="E148" s="59" t="s">
        <v>1066</v>
      </c>
      <c r="F148" s="1"/>
      <c r="G148" s="1"/>
      <c r="H148" s="50"/>
      <c r="I148" s="1"/>
      <c r="J148" s="50"/>
      <c r="K148" s="1"/>
      <c r="L148" s="1"/>
      <c r="M148" s="12"/>
      <c r="N148" s="2"/>
      <c r="O148" s="2"/>
      <c r="P148" s="2"/>
      <c r="Q148" s="2"/>
    </row>
    <row r="149">
      <c r="A149" s="9"/>
      <c r="B149" s="58" t="s">
        <v>78</v>
      </c>
      <c r="C149" s="1"/>
      <c r="D149" s="1"/>
      <c r="E149" s="59" t="s">
        <v>1068</v>
      </c>
      <c r="F149" s="1"/>
      <c r="G149" s="1"/>
      <c r="H149" s="50"/>
      <c r="I149" s="1"/>
      <c r="J149" s="50"/>
      <c r="K149" s="1"/>
      <c r="L149" s="1"/>
      <c r="M149" s="12"/>
      <c r="N149" s="2"/>
      <c r="O149" s="2"/>
      <c r="P149" s="2"/>
      <c r="Q149" s="2"/>
    </row>
    <row r="150">
      <c r="A150" s="9"/>
      <c r="B150" s="58" t="s">
        <v>80</v>
      </c>
      <c r="C150" s="1"/>
      <c r="D150" s="1"/>
      <c r="E150" s="59" t="s">
        <v>1011</v>
      </c>
      <c r="F150" s="1"/>
      <c r="G150" s="1"/>
      <c r="H150" s="50"/>
      <c r="I150" s="1"/>
      <c r="J150" s="50"/>
      <c r="K150" s="1"/>
      <c r="L150" s="1"/>
      <c r="M150" s="12"/>
      <c r="N150" s="2"/>
      <c r="O150" s="2"/>
      <c r="P150" s="2"/>
      <c r="Q150" s="2"/>
    </row>
    <row r="151" thickBot="1">
      <c r="A151" s="9"/>
      <c r="B151" s="60" t="s">
        <v>82</v>
      </c>
      <c r="C151" s="31"/>
      <c r="D151" s="31"/>
      <c r="E151" s="61" t="s">
        <v>83</v>
      </c>
      <c r="F151" s="31"/>
      <c r="G151" s="31"/>
      <c r="H151" s="62"/>
      <c r="I151" s="31"/>
      <c r="J151" s="62"/>
      <c r="K151" s="31"/>
      <c r="L151" s="31"/>
      <c r="M151" s="12"/>
      <c r="N151" s="2"/>
      <c r="O151" s="2"/>
      <c r="P151" s="2"/>
      <c r="Q151" s="2"/>
    </row>
    <row r="152" thickTop="1">
      <c r="A152" s="9"/>
      <c r="B152" s="51">
        <v>24</v>
      </c>
      <c r="C152" s="52" t="s">
        <v>1012</v>
      </c>
      <c r="D152" s="52" t="s">
        <v>3</v>
      </c>
      <c r="E152" s="52" t="s">
        <v>1013</v>
      </c>
      <c r="F152" s="52" t="s">
        <v>3</v>
      </c>
      <c r="G152" s="53" t="s">
        <v>157</v>
      </c>
      <c r="H152" s="63">
        <v>449.80000000000001</v>
      </c>
      <c r="I152" s="36">
        <f>ROUND(0,2)</f>
        <v>0</v>
      </c>
      <c r="J152" s="64">
        <f>ROUND(I152*H152,2)</f>
        <v>0</v>
      </c>
      <c r="K152" s="65">
        <v>0.20999999999999999</v>
      </c>
      <c r="L152" s="66">
        <f>IF(ISNUMBER(K152),ROUND(J152*(K152+1),2),0)</f>
        <v>0</v>
      </c>
      <c r="M152" s="12"/>
      <c r="N152" s="2"/>
      <c r="O152" s="2"/>
      <c r="P152" s="2"/>
      <c r="Q152" s="42">
        <f>IF(ISNUMBER(K152),IF(H152&gt;0,IF(I152&gt;0,J152,0),0),0)</f>
        <v>0</v>
      </c>
      <c r="R152" s="27">
        <f>IF(ISNUMBER(K152)=FALSE,J152,0)</f>
        <v>0</v>
      </c>
    </row>
    <row r="153">
      <c r="A153" s="9"/>
      <c r="B153" s="58" t="s">
        <v>76</v>
      </c>
      <c r="C153" s="1"/>
      <c r="D153" s="1"/>
      <c r="E153" s="59" t="s">
        <v>3</v>
      </c>
      <c r="F153" s="1"/>
      <c r="G153" s="1"/>
      <c r="H153" s="50"/>
      <c r="I153" s="1"/>
      <c r="J153" s="50"/>
      <c r="K153" s="1"/>
      <c r="L153" s="1"/>
      <c r="M153" s="12"/>
      <c r="N153" s="2"/>
      <c r="O153" s="2"/>
      <c r="P153" s="2"/>
      <c r="Q153" s="2"/>
    </row>
    <row r="154">
      <c r="A154" s="9"/>
      <c r="B154" s="58" t="s">
        <v>78</v>
      </c>
      <c r="C154" s="1"/>
      <c r="D154" s="1"/>
      <c r="E154" s="59" t="s">
        <v>1069</v>
      </c>
      <c r="F154" s="1"/>
      <c r="G154" s="1"/>
      <c r="H154" s="50"/>
      <c r="I154" s="1"/>
      <c r="J154" s="50"/>
      <c r="K154" s="1"/>
      <c r="L154" s="1"/>
      <c r="M154" s="12"/>
      <c r="N154" s="2"/>
      <c r="O154" s="2"/>
      <c r="P154" s="2"/>
      <c r="Q154" s="2"/>
    </row>
    <row r="155">
      <c r="A155" s="9"/>
      <c r="B155" s="58" t="s">
        <v>80</v>
      </c>
      <c r="C155" s="1"/>
      <c r="D155" s="1"/>
      <c r="E155" s="59" t="s">
        <v>1016</v>
      </c>
      <c r="F155" s="1"/>
      <c r="G155" s="1"/>
      <c r="H155" s="50"/>
      <c r="I155" s="1"/>
      <c r="J155" s="50"/>
      <c r="K155" s="1"/>
      <c r="L155" s="1"/>
      <c r="M155" s="12"/>
      <c r="N155" s="2"/>
      <c r="O155" s="2"/>
      <c r="P155" s="2"/>
      <c r="Q155" s="2"/>
    </row>
    <row r="156" thickBot="1">
      <c r="A156" s="9"/>
      <c r="B156" s="60" t="s">
        <v>82</v>
      </c>
      <c r="C156" s="31"/>
      <c r="D156" s="31"/>
      <c r="E156" s="61" t="s">
        <v>83</v>
      </c>
      <c r="F156" s="31"/>
      <c r="G156" s="31"/>
      <c r="H156" s="62"/>
      <c r="I156" s="31"/>
      <c r="J156" s="62"/>
      <c r="K156" s="31"/>
      <c r="L156" s="31"/>
      <c r="M156" s="12"/>
      <c r="N156" s="2"/>
      <c r="O156" s="2"/>
      <c r="P156" s="2"/>
      <c r="Q156" s="2"/>
    </row>
    <row r="157" thickTop="1" thickBot="1" ht="25" customHeight="1">
      <c r="A157" s="9"/>
      <c r="B157" s="1"/>
      <c r="C157" s="67">
        <v>1</v>
      </c>
      <c r="D157" s="1"/>
      <c r="E157" s="67" t="s">
        <v>134</v>
      </c>
      <c r="F157" s="1"/>
      <c r="G157" s="68" t="s">
        <v>120</v>
      </c>
      <c r="H157" s="69">
        <f>J57+J62+J67+J72+J77+J82+J87+J92+J97+J102+J107+J112+J117+J122+J127+J132+J137+J142+J147+J152</f>
        <v>0</v>
      </c>
      <c r="I157" s="68" t="s">
        <v>121</v>
      </c>
      <c r="J157" s="70">
        <f>(L157-H157)</f>
        <v>0</v>
      </c>
      <c r="K157" s="68" t="s">
        <v>122</v>
      </c>
      <c r="L157" s="71">
        <f>L57+L62+L67+L72+L77+L82+L87+L92+L97+L102+L107+L112+L117+L122+L127+L132+L137+L142+L147+L152</f>
        <v>0</v>
      </c>
      <c r="M157" s="12"/>
      <c r="N157" s="2"/>
      <c r="O157" s="2"/>
      <c r="P157" s="2"/>
      <c r="Q157" s="42">
        <f>0+Q57+Q62+Q67+Q72+Q77+Q82+Q87+Q92+Q97+Q102+Q107+Q112+Q117+Q122+Q127+Q132+Q137+Q142+Q147+Q152</f>
        <v>0</v>
      </c>
      <c r="R157" s="27">
        <f>0+R57+R62+R67+R72+R77+R82+R87+R92+R97+R102+R107+R112+R117+R122+R127+R132+R137+R142+R147+R152</f>
        <v>0</v>
      </c>
      <c r="S157" s="72">
        <f>Q157*(1+J157)+R157</f>
        <v>0</v>
      </c>
    </row>
    <row r="158" thickTop="1" thickBot="1" ht="25" customHeight="1">
      <c r="A158" s="9"/>
      <c r="B158" s="73"/>
      <c r="C158" s="73"/>
      <c r="D158" s="73"/>
      <c r="E158" s="73"/>
      <c r="F158" s="73"/>
      <c r="G158" s="74" t="s">
        <v>123</v>
      </c>
      <c r="H158" s="75">
        <f>J57+J62+J67+J72+J77+J82+J87+J92+J97+J102+J107+J112+J117+J122+J127+J132+J137+J142+J147+J152</f>
        <v>0</v>
      </c>
      <c r="I158" s="74" t="s">
        <v>124</v>
      </c>
      <c r="J158" s="76">
        <f>0+J157</f>
        <v>0</v>
      </c>
      <c r="K158" s="74" t="s">
        <v>125</v>
      </c>
      <c r="L158" s="77">
        <f>L57+L62+L67+L72+L77+L82+L87+L92+L97+L102+L107+L112+L117+L122+L127+L132+L137+L142+L147+L152</f>
        <v>0</v>
      </c>
      <c r="M158" s="12"/>
      <c r="N158" s="2"/>
      <c r="O158" s="2"/>
      <c r="P158" s="2"/>
      <c r="Q158" s="2"/>
    </row>
    <row r="159" ht="40" customHeight="1">
      <c r="A159" s="9"/>
      <c r="B159" s="78" t="s">
        <v>350</v>
      </c>
      <c r="C159" s="1"/>
      <c r="D159" s="1"/>
      <c r="E159" s="1"/>
      <c r="F159" s="1"/>
      <c r="G159" s="1"/>
      <c r="H159" s="50"/>
      <c r="I159" s="1"/>
      <c r="J159" s="50"/>
      <c r="K159" s="1"/>
      <c r="L159" s="1"/>
      <c r="M159" s="12"/>
      <c r="N159" s="2"/>
      <c r="O159" s="2"/>
      <c r="P159" s="2"/>
      <c r="Q159" s="2"/>
    </row>
    <row r="160">
      <c r="A160" s="9"/>
      <c r="B160" s="51">
        <v>25</v>
      </c>
      <c r="C160" s="52" t="s">
        <v>356</v>
      </c>
      <c r="D160" s="52" t="s">
        <v>3</v>
      </c>
      <c r="E160" s="52" t="s">
        <v>357</v>
      </c>
      <c r="F160" s="52" t="s">
        <v>3</v>
      </c>
      <c r="G160" s="53" t="s">
        <v>171</v>
      </c>
      <c r="H160" s="54">
        <v>438</v>
      </c>
      <c r="I160" s="25">
        <f>ROUND(0,2)</f>
        <v>0</v>
      </c>
      <c r="J160" s="55">
        <f>ROUND(I160*H160,2)</f>
        <v>0</v>
      </c>
      <c r="K160" s="56">
        <v>0.20999999999999999</v>
      </c>
      <c r="L160" s="57">
        <f>IF(ISNUMBER(K160),ROUND(J160*(K160+1),2),0)</f>
        <v>0</v>
      </c>
      <c r="M160" s="12"/>
      <c r="N160" s="2"/>
      <c r="O160" s="2"/>
      <c r="P160" s="2"/>
      <c r="Q160" s="42">
        <f>IF(ISNUMBER(K160),IF(H160&gt;0,IF(I160&gt;0,J160,0),0),0)</f>
        <v>0</v>
      </c>
      <c r="R160" s="27">
        <f>IF(ISNUMBER(K160)=FALSE,J160,0)</f>
        <v>0</v>
      </c>
    </row>
    <row r="161">
      <c r="A161" s="9"/>
      <c r="B161" s="58" t="s">
        <v>76</v>
      </c>
      <c r="C161" s="1"/>
      <c r="D161" s="1"/>
      <c r="E161" s="59" t="s">
        <v>1070</v>
      </c>
      <c r="F161" s="1"/>
      <c r="G161" s="1"/>
      <c r="H161" s="50"/>
      <c r="I161" s="1"/>
      <c r="J161" s="50"/>
      <c r="K161" s="1"/>
      <c r="L161" s="1"/>
      <c r="M161" s="12"/>
      <c r="N161" s="2"/>
      <c r="O161" s="2"/>
      <c r="P161" s="2"/>
      <c r="Q161" s="2"/>
    </row>
    <row r="162">
      <c r="A162" s="9"/>
      <c r="B162" s="58" t="s">
        <v>78</v>
      </c>
      <c r="C162" s="1"/>
      <c r="D162" s="1"/>
      <c r="E162" s="59" t="s">
        <v>1071</v>
      </c>
      <c r="F162" s="1"/>
      <c r="G162" s="1"/>
      <c r="H162" s="50"/>
      <c r="I162" s="1"/>
      <c r="J162" s="50"/>
      <c r="K162" s="1"/>
      <c r="L162" s="1"/>
      <c r="M162" s="12"/>
      <c r="N162" s="2"/>
      <c r="O162" s="2"/>
      <c r="P162" s="2"/>
      <c r="Q162" s="2"/>
    </row>
    <row r="163">
      <c r="A163" s="9"/>
      <c r="B163" s="58" t="s">
        <v>80</v>
      </c>
      <c r="C163" s="1"/>
      <c r="D163" s="1"/>
      <c r="E163" s="59" t="s">
        <v>360</v>
      </c>
      <c r="F163" s="1"/>
      <c r="G163" s="1"/>
      <c r="H163" s="50"/>
      <c r="I163" s="1"/>
      <c r="J163" s="50"/>
      <c r="K163" s="1"/>
      <c r="L163" s="1"/>
      <c r="M163" s="12"/>
      <c r="N163" s="2"/>
      <c r="O163" s="2"/>
      <c r="P163" s="2"/>
      <c r="Q163" s="2"/>
    </row>
    <row r="164" thickBot="1">
      <c r="A164" s="9"/>
      <c r="B164" s="60" t="s">
        <v>82</v>
      </c>
      <c r="C164" s="31"/>
      <c r="D164" s="31"/>
      <c r="E164" s="61" t="s">
        <v>83</v>
      </c>
      <c r="F164" s="31"/>
      <c r="G164" s="31"/>
      <c r="H164" s="62"/>
      <c r="I164" s="31"/>
      <c r="J164" s="62"/>
      <c r="K164" s="31"/>
      <c r="L164" s="31"/>
      <c r="M164" s="12"/>
      <c r="N164" s="2"/>
      <c r="O164" s="2"/>
      <c r="P164" s="2"/>
      <c r="Q164" s="2"/>
    </row>
    <row r="165" thickTop="1">
      <c r="A165" s="9"/>
      <c r="B165" s="51">
        <v>26</v>
      </c>
      <c r="C165" s="52" t="s">
        <v>361</v>
      </c>
      <c r="D165" s="52" t="s">
        <v>3</v>
      </c>
      <c r="E165" s="52" t="s">
        <v>362</v>
      </c>
      <c r="F165" s="52" t="s">
        <v>3</v>
      </c>
      <c r="G165" s="53" t="s">
        <v>157</v>
      </c>
      <c r="H165" s="63">
        <v>1051.2</v>
      </c>
      <c r="I165" s="36">
        <f>ROUND(0,2)</f>
        <v>0</v>
      </c>
      <c r="J165" s="64">
        <f>ROUND(I165*H165,2)</f>
        <v>0</v>
      </c>
      <c r="K165" s="65">
        <v>0.20999999999999999</v>
      </c>
      <c r="L165" s="66">
        <f>IF(ISNUMBER(K165),ROUND(J165*(K165+1),2),0)</f>
        <v>0</v>
      </c>
      <c r="M165" s="12"/>
      <c r="N165" s="2"/>
      <c r="O165" s="2"/>
      <c r="P165" s="2"/>
      <c r="Q165" s="42">
        <f>IF(ISNUMBER(K165),IF(H165&gt;0,IF(I165&gt;0,J165,0),0),0)</f>
        <v>0</v>
      </c>
      <c r="R165" s="27">
        <f>IF(ISNUMBER(K165)=FALSE,J165,0)</f>
        <v>0</v>
      </c>
    </row>
    <row r="166">
      <c r="A166" s="9"/>
      <c r="B166" s="58" t="s">
        <v>76</v>
      </c>
      <c r="C166" s="1"/>
      <c r="D166" s="1"/>
      <c r="E166" s="59" t="s">
        <v>1072</v>
      </c>
      <c r="F166" s="1"/>
      <c r="G166" s="1"/>
      <c r="H166" s="50"/>
      <c r="I166" s="1"/>
      <c r="J166" s="50"/>
      <c r="K166" s="1"/>
      <c r="L166" s="1"/>
      <c r="M166" s="12"/>
      <c r="N166" s="2"/>
      <c r="O166" s="2"/>
      <c r="P166" s="2"/>
      <c r="Q166" s="2"/>
    </row>
    <row r="167">
      <c r="A167" s="9"/>
      <c r="B167" s="58" t="s">
        <v>78</v>
      </c>
      <c r="C167" s="1"/>
      <c r="D167" s="1"/>
      <c r="E167" s="59" t="s">
        <v>1073</v>
      </c>
      <c r="F167" s="1"/>
      <c r="G167" s="1"/>
      <c r="H167" s="50"/>
      <c r="I167" s="1"/>
      <c r="J167" s="50"/>
      <c r="K167" s="1"/>
      <c r="L167" s="1"/>
      <c r="M167" s="12"/>
      <c r="N167" s="2"/>
      <c r="O167" s="2"/>
      <c r="P167" s="2"/>
      <c r="Q167" s="2"/>
    </row>
    <row r="168">
      <c r="A168" s="9"/>
      <c r="B168" s="58" t="s">
        <v>80</v>
      </c>
      <c r="C168" s="1"/>
      <c r="D168" s="1"/>
      <c r="E168" s="59" t="s">
        <v>365</v>
      </c>
      <c r="F168" s="1"/>
      <c r="G168" s="1"/>
      <c r="H168" s="50"/>
      <c r="I168" s="1"/>
      <c r="J168" s="50"/>
      <c r="K168" s="1"/>
      <c r="L168" s="1"/>
      <c r="M168" s="12"/>
      <c r="N168" s="2"/>
      <c r="O168" s="2"/>
      <c r="P168" s="2"/>
      <c r="Q168" s="2"/>
    </row>
    <row r="169" thickBot="1">
      <c r="A169" s="9"/>
      <c r="B169" s="60" t="s">
        <v>82</v>
      </c>
      <c r="C169" s="31"/>
      <c r="D169" s="31"/>
      <c r="E169" s="61" t="s">
        <v>83</v>
      </c>
      <c r="F169" s="31"/>
      <c r="G169" s="31"/>
      <c r="H169" s="62"/>
      <c r="I169" s="31"/>
      <c r="J169" s="62"/>
      <c r="K169" s="31"/>
      <c r="L169" s="31"/>
      <c r="M169" s="12"/>
      <c r="N169" s="2"/>
      <c r="O169" s="2"/>
      <c r="P169" s="2"/>
      <c r="Q169" s="2"/>
    </row>
    <row r="170" thickTop="1" thickBot="1" ht="25" customHeight="1">
      <c r="A170" s="9"/>
      <c r="B170" s="1"/>
      <c r="C170" s="67">
        <v>2</v>
      </c>
      <c r="D170" s="1"/>
      <c r="E170" s="67" t="s">
        <v>266</v>
      </c>
      <c r="F170" s="1"/>
      <c r="G170" s="68" t="s">
        <v>120</v>
      </c>
      <c r="H170" s="69">
        <f>J160+J165</f>
        <v>0</v>
      </c>
      <c r="I170" s="68" t="s">
        <v>121</v>
      </c>
      <c r="J170" s="70">
        <f>(L170-H170)</f>
        <v>0</v>
      </c>
      <c r="K170" s="68" t="s">
        <v>122</v>
      </c>
      <c r="L170" s="71">
        <f>L160+L165</f>
        <v>0</v>
      </c>
      <c r="M170" s="12"/>
      <c r="N170" s="2"/>
      <c r="O170" s="2"/>
      <c r="P170" s="2"/>
      <c r="Q170" s="42">
        <f>0+Q160+Q165</f>
        <v>0</v>
      </c>
      <c r="R170" s="27">
        <f>0+R160+R165</f>
        <v>0</v>
      </c>
      <c r="S170" s="72">
        <f>Q170*(1+J170)+R170</f>
        <v>0</v>
      </c>
    </row>
    <row r="171" thickTop="1" thickBot="1" ht="25" customHeight="1">
      <c r="A171" s="9"/>
      <c r="B171" s="73"/>
      <c r="C171" s="73"/>
      <c r="D171" s="73"/>
      <c r="E171" s="73"/>
      <c r="F171" s="73"/>
      <c r="G171" s="74" t="s">
        <v>123</v>
      </c>
      <c r="H171" s="75">
        <f>J160+J165</f>
        <v>0</v>
      </c>
      <c r="I171" s="74" t="s">
        <v>124</v>
      </c>
      <c r="J171" s="76">
        <f>0+J170</f>
        <v>0</v>
      </c>
      <c r="K171" s="74" t="s">
        <v>125</v>
      </c>
      <c r="L171" s="77">
        <f>L160+L165</f>
        <v>0</v>
      </c>
      <c r="M171" s="12"/>
      <c r="N171" s="2"/>
      <c r="O171" s="2"/>
      <c r="P171" s="2"/>
      <c r="Q171" s="2"/>
    </row>
    <row r="172" ht="40" customHeight="1">
      <c r="A172" s="9"/>
      <c r="B172" s="78" t="s">
        <v>822</v>
      </c>
      <c r="C172" s="1"/>
      <c r="D172" s="1"/>
      <c r="E172" s="1"/>
      <c r="F172" s="1"/>
      <c r="G172" s="1"/>
      <c r="H172" s="50"/>
      <c r="I172" s="1"/>
      <c r="J172" s="50"/>
      <c r="K172" s="1"/>
      <c r="L172" s="1"/>
      <c r="M172" s="12"/>
      <c r="N172" s="2"/>
      <c r="O172" s="2"/>
      <c r="P172" s="2"/>
      <c r="Q172" s="2"/>
    </row>
    <row r="173">
      <c r="A173" s="9"/>
      <c r="B173" s="51">
        <v>27</v>
      </c>
      <c r="C173" s="52" t="s">
        <v>1074</v>
      </c>
      <c r="D173" s="52" t="s">
        <v>3</v>
      </c>
      <c r="E173" s="52" t="s">
        <v>1075</v>
      </c>
      <c r="F173" s="52" t="s">
        <v>3</v>
      </c>
      <c r="G173" s="53" t="s">
        <v>171</v>
      </c>
      <c r="H173" s="54">
        <v>2.7909999999999999</v>
      </c>
      <c r="I173" s="25">
        <f>ROUND(0,2)</f>
        <v>0</v>
      </c>
      <c r="J173" s="55">
        <f>ROUND(I173*H173,2)</f>
        <v>0</v>
      </c>
      <c r="K173" s="56">
        <v>0.20999999999999999</v>
      </c>
      <c r="L173" s="57">
        <f>IF(ISNUMBER(K173),ROUND(J173*(K173+1),2),0)</f>
        <v>0</v>
      </c>
      <c r="M173" s="12"/>
      <c r="N173" s="2"/>
      <c r="O173" s="2"/>
      <c r="P173" s="2"/>
      <c r="Q173" s="42">
        <f>IF(ISNUMBER(K173),IF(H173&gt;0,IF(I173&gt;0,J173,0),0),0)</f>
        <v>0</v>
      </c>
      <c r="R173" s="27">
        <f>IF(ISNUMBER(K173)=FALSE,J173,0)</f>
        <v>0</v>
      </c>
    </row>
    <row r="174">
      <c r="A174" s="9"/>
      <c r="B174" s="58" t="s">
        <v>76</v>
      </c>
      <c r="C174" s="1"/>
      <c r="D174" s="1"/>
      <c r="E174" s="59" t="s">
        <v>1076</v>
      </c>
      <c r="F174" s="1"/>
      <c r="G174" s="1"/>
      <c r="H174" s="50"/>
      <c r="I174" s="1"/>
      <c r="J174" s="50"/>
      <c r="K174" s="1"/>
      <c r="L174" s="1"/>
      <c r="M174" s="12"/>
      <c r="N174" s="2"/>
      <c r="O174" s="2"/>
      <c r="P174" s="2"/>
      <c r="Q174" s="2"/>
    </row>
    <row r="175">
      <c r="A175" s="9"/>
      <c r="B175" s="58" t="s">
        <v>78</v>
      </c>
      <c r="C175" s="1"/>
      <c r="D175" s="1"/>
      <c r="E175" s="59" t="s">
        <v>1077</v>
      </c>
      <c r="F175" s="1"/>
      <c r="G175" s="1"/>
      <c r="H175" s="50"/>
      <c r="I175" s="1"/>
      <c r="J175" s="50"/>
      <c r="K175" s="1"/>
      <c r="L175" s="1"/>
      <c r="M175" s="12"/>
      <c r="N175" s="2"/>
      <c r="O175" s="2"/>
      <c r="P175" s="2"/>
      <c r="Q175" s="2"/>
    </row>
    <row r="176">
      <c r="A176" s="9"/>
      <c r="B176" s="58" t="s">
        <v>80</v>
      </c>
      <c r="C176" s="1"/>
      <c r="D176" s="1"/>
      <c r="E176" s="59" t="s">
        <v>652</v>
      </c>
      <c r="F176" s="1"/>
      <c r="G176" s="1"/>
      <c r="H176" s="50"/>
      <c r="I176" s="1"/>
      <c r="J176" s="50"/>
      <c r="K176" s="1"/>
      <c r="L176" s="1"/>
      <c r="M176" s="12"/>
      <c r="N176" s="2"/>
      <c r="O176" s="2"/>
      <c r="P176" s="2"/>
      <c r="Q176" s="2"/>
    </row>
    <row r="177" thickBot="1">
      <c r="A177" s="9"/>
      <c r="B177" s="60" t="s">
        <v>82</v>
      </c>
      <c r="C177" s="31"/>
      <c r="D177" s="31"/>
      <c r="E177" s="61" t="s">
        <v>83</v>
      </c>
      <c r="F177" s="31"/>
      <c r="G177" s="31"/>
      <c r="H177" s="62"/>
      <c r="I177" s="31"/>
      <c r="J177" s="62"/>
      <c r="K177" s="31"/>
      <c r="L177" s="31"/>
      <c r="M177" s="12"/>
      <c r="N177" s="2"/>
      <c r="O177" s="2"/>
      <c r="P177" s="2"/>
      <c r="Q177" s="2"/>
    </row>
    <row r="178" thickTop="1">
      <c r="A178" s="9"/>
      <c r="B178" s="51">
        <v>28</v>
      </c>
      <c r="C178" s="52" t="s">
        <v>1078</v>
      </c>
      <c r="D178" s="52" t="s">
        <v>3</v>
      </c>
      <c r="E178" s="52" t="s">
        <v>1079</v>
      </c>
      <c r="F178" s="52" t="s">
        <v>3</v>
      </c>
      <c r="G178" s="53" t="s">
        <v>138</v>
      </c>
      <c r="H178" s="63">
        <v>0.65700000000000003</v>
      </c>
      <c r="I178" s="36">
        <f>ROUND(0,2)</f>
        <v>0</v>
      </c>
      <c r="J178" s="64">
        <f>ROUND(I178*H178,2)</f>
        <v>0</v>
      </c>
      <c r="K178" s="65">
        <v>0.20999999999999999</v>
      </c>
      <c r="L178" s="66">
        <f>IF(ISNUMBER(K178),ROUND(J178*(K178+1),2),0)</f>
        <v>0</v>
      </c>
      <c r="M178" s="12"/>
      <c r="N178" s="2"/>
      <c r="O178" s="2"/>
      <c r="P178" s="2"/>
      <c r="Q178" s="42">
        <f>IF(ISNUMBER(K178),IF(H178&gt;0,IF(I178&gt;0,J178,0),0),0)</f>
        <v>0</v>
      </c>
      <c r="R178" s="27">
        <f>IF(ISNUMBER(K178)=FALSE,J178,0)</f>
        <v>0</v>
      </c>
    </row>
    <row r="179">
      <c r="A179" s="9"/>
      <c r="B179" s="58" t="s">
        <v>76</v>
      </c>
      <c r="C179" s="1"/>
      <c r="D179" s="1"/>
      <c r="E179" s="59" t="s">
        <v>800</v>
      </c>
      <c r="F179" s="1"/>
      <c r="G179" s="1"/>
      <c r="H179" s="50"/>
      <c r="I179" s="1"/>
      <c r="J179" s="50"/>
      <c r="K179" s="1"/>
      <c r="L179" s="1"/>
      <c r="M179" s="12"/>
      <c r="N179" s="2"/>
      <c r="O179" s="2"/>
      <c r="P179" s="2"/>
      <c r="Q179" s="2"/>
    </row>
    <row r="180">
      <c r="A180" s="9"/>
      <c r="B180" s="58" t="s">
        <v>78</v>
      </c>
      <c r="C180" s="1"/>
      <c r="D180" s="1"/>
      <c r="E180" s="59" t="s">
        <v>1080</v>
      </c>
      <c r="F180" s="1"/>
      <c r="G180" s="1"/>
      <c r="H180" s="50"/>
      <c r="I180" s="1"/>
      <c r="J180" s="50"/>
      <c r="K180" s="1"/>
      <c r="L180" s="1"/>
      <c r="M180" s="12"/>
      <c r="N180" s="2"/>
      <c r="O180" s="2"/>
      <c r="P180" s="2"/>
      <c r="Q180" s="2"/>
    </row>
    <row r="181">
      <c r="A181" s="9"/>
      <c r="B181" s="58" t="s">
        <v>80</v>
      </c>
      <c r="C181" s="1"/>
      <c r="D181" s="1"/>
      <c r="E181" s="59" t="s">
        <v>802</v>
      </c>
      <c r="F181" s="1"/>
      <c r="G181" s="1"/>
      <c r="H181" s="50"/>
      <c r="I181" s="1"/>
      <c r="J181" s="50"/>
      <c r="K181" s="1"/>
      <c r="L181" s="1"/>
      <c r="M181" s="12"/>
      <c r="N181" s="2"/>
      <c r="O181" s="2"/>
      <c r="P181" s="2"/>
      <c r="Q181" s="2"/>
    </row>
    <row r="182" thickBot="1">
      <c r="A182" s="9"/>
      <c r="B182" s="60" t="s">
        <v>82</v>
      </c>
      <c r="C182" s="31"/>
      <c r="D182" s="31"/>
      <c r="E182" s="61" t="s">
        <v>83</v>
      </c>
      <c r="F182" s="31"/>
      <c r="G182" s="31"/>
      <c r="H182" s="62"/>
      <c r="I182" s="31"/>
      <c r="J182" s="62"/>
      <c r="K182" s="31"/>
      <c r="L182" s="31"/>
      <c r="M182" s="12"/>
      <c r="N182" s="2"/>
      <c r="O182" s="2"/>
      <c r="P182" s="2"/>
      <c r="Q182" s="2"/>
    </row>
    <row r="183" thickTop="1" thickBot="1" ht="25" customHeight="1">
      <c r="A183" s="9"/>
      <c r="B183" s="1"/>
      <c r="C183" s="67">
        <v>3</v>
      </c>
      <c r="D183" s="1"/>
      <c r="E183" s="67" t="s">
        <v>748</v>
      </c>
      <c r="F183" s="1"/>
      <c r="G183" s="68" t="s">
        <v>120</v>
      </c>
      <c r="H183" s="69">
        <f>J173+J178</f>
        <v>0</v>
      </c>
      <c r="I183" s="68" t="s">
        <v>121</v>
      </c>
      <c r="J183" s="70">
        <f>(L183-H183)</f>
        <v>0</v>
      </c>
      <c r="K183" s="68" t="s">
        <v>122</v>
      </c>
      <c r="L183" s="71">
        <f>L173+L178</f>
        <v>0</v>
      </c>
      <c r="M183" s="12"/>
      <c r="N183" s="2"/>
      <c r="O183" s="2"/>
      <c r="P183" s="2"/>
      <c r="Q183" s="42">
        <f>0+Q173+Q178</f>
        <v>0</v>
      </c>
      <c r="R183" s="27">
        <f>0+R173+R178</f>
        <v>0</v>
      </c>
      <c r="S183" s="72">
        <f>Q183*(1+J183)+R183</f>
        <v>0</v>
      </c>
    </row>
    <row r="184" thickTop="1" thickBot="1" ht="25" customHeight="1">
      <c r="A184" s="9"/>
      <c r="B184" s="73"/>
      <c r="C184" s="73"/>
      <c r="D184" s="73"/>
      <c r="E184" s="73"/>
      <c r="F184" s="73"/>
      <c r="G184" s="74" t="s">
        <v>123</v>
      </c>
      <c r="H184" s="75">
        <f>J173+J178</f>
        <v>0</v>
      </c>
      <c r="I184" s="74" t="s">
        <v>124</v>
      </c>
      <c r="J184" s="76">
        <f>0+J183</f>
        <v>0</v>
      </c>
      <c r="K184" s="74" t="s">
        <v>125</v>
      </c>
      <c r="L184" s="77">
        <f>L173+L178</f>
        <v>0</v>
      </c>
      <c r="M184" s="12"/>
      <c r="N184" s="2"/>
      <c r="O184" s="2"/>
      <c r="P184" s="2"/>
      <c r="Q184" s="2"/>
    </row>
    <row r="185" ht="40" customHeight="1">
      <c r="A185" s="9"/>
      <c r="B185" s="78" t="s">
        <v>370</v>
      </c>
      <c r="C185" s="1"/>
      <c r="D185" s="1"/>
      <c r="E185" s="1"/>
      <c r="F185" s="1"/>
      <c r="G185" s="1"/>
      <c r="H185" s="50"/>
      <c r="I185" s="1"/>
      <c r="J185" s="50"/>
      <c r="K185" s="1"/>
      <c r="L185" s="1"/>
      <c r="M185" s="12"/>
      <c r="N185" s="2"/>
      <c r="O185" s="2"/>
      <c r="P185" s="2"/>
      <c r="Q185" s="2"/>
    </row>
    <row r="186">
      <c r="A186" s="9"/>
      <c r="B186" s="51">
        <v>29</v>
      </c>
      <c r="C186" s="52" t="s">
        <v>852</v>
      </c>
      <c r="D186" s="52" t="s">
        <v>3</v>
      </c>
      <c r="E186" s="52" t="s">
        <v>853</v>
      </c>
      <c r="F186" s="52" t="s">
        <v>3</v>
      </c>
      <c r="G186" s="53" t="s">
        <v>171</v>
      </c>
      <c r="H186" s="54">
        <v>0.57499999999999996</v>
      </c>
      <c r="I186" s="25">
        <f>ROUND(0,2)</f>
        <v>0</v>
      </c>
      <c r="J186" s="55">
        <f>ROUND(I186*H186,2)</f>
        <v>0</v>
      </c>
      <c r="K186" s="56">
        <v>0.20999999999999999</v>
      </c>
      <c r="L186" s="57">
        <f>IF(ISNUMBER(K186),ROUND(J186*(K186+1),2),0)</f>
        <v>0</v>
      </c>
      <c r="M186" s="12"/>
      <c r="N186" s="2"/>
      <c r="O186" s="2"/>
      <c r="P186" s="2"/>
      <c r="Q186" s="42">
        <f>IF(ISNUMBER(K186),IF(H186&gt;0,IF(I186&gt;0,J186,0),0),0)</f>
        <v>0</v>
      </c>
      <c r="R186" s="27">
        <f>IF(ISNUMBER(K186)=FALSE,J186,0)</f>
        <v>0</v>
      </c>
    </row>
    <row r="187">
      <c r="A187" s="9"/>
      <c r="B187" s="58" t="s">
        <v>76</v>
      </c>
      <c r="C187" s="1"/>
      <c r="D187" s="1"/>
      <c r="E187" s="59" t="s">
        <v>1081</v>
      </c>
      <c r="F187" s="1"/>
      <c r="G187" s="1"/>
      <c r="H187" s="50"/>
      <c r="I187" s="1"/>
      <c r="J187" s="50"/>
      <c r="K187" s="1"/>
      <c r="L187" s="1"/>
      <c r="M187" s="12"/>
      <c r="N187" s="2"/>
      <c r="O187" s="2"/>
      <c r="P187" s="2"/>
      <c r="Q187" s="2"/>
    </row>
    <row r="188">
      <c r="A188" s="9"/>
      <c r="B188" s="58" t="s">
        <v>78</v>
      </c>
      <c r="C188" s="1"/>
      <c r="D188" s="1"/>
      <c r="E188" s="59" t="s">
        <v>1082</v>
      </c>
      <c r="F188" s="1"/>
      <c r="G188" s="1"/>
      <c r="H188" s="50"/>
      <c r="I188" s="1"/>
      <c r="J188" s="50"/>
      <c r="K188" s="1"/>
      <c r="L188" s="1"/>
      <c r="M188" s="12"/>
      <c r="N188" s="2"/>
      <c r="O188" s="2"/>
      <c r="P188" s="2"/>
      <c r="Q188" s="2"/>
    </row>
    <row r="189">
      <c r="A189" s="9"/>
      <c r="B189" s="58" t="s">
        <v>80</v>
      </c>
      <c r="C189" s="1"/>
      <c r="D189" s="1"/>
      <c r="E189" s="59" t="s">
        <v>652</v>
      </c>
      <c r="F189" s="1"/>
      <c r="G189" s="1"/>
      <c r="H189" s="50"/>
      <c r="I189" s="1"/>
      <c r="J189" s="50"/>
      <c r="K189" s="1"/>
      <c r="L189" s="1"/>
      <c r="M189" s="12"/>
      <c r="N189" s="2"/>
      <c r="O189" s="2"/>
      <c r="P189" s="2"/>
      <c r="Q189" s="2"/>
    </row>
    <row r="190" thickBot="1">
      <c r="A190" s="9"/>
      <c r="B190" s="60" t="s">
        <v>82</v>
      </c>
      <c r="C190" s="31"/>
      <c r="D190" s="31"/>
      <c r="E190" s="61" t="s">
        <v>83</v>
      </c>
      <c r="F190" s="31"/>
      <c r="G190" s="31"/>
      <c r="H190" s="62"/>
      <c r="I190" s="31"/>
      <c r="J190" s="62"/>
      <c r="K190" s="31"/>
      <c r="L190" s="31"/>
      <c r="M190" s="12"/>
      <c r="N190" s="2"/>
      <c r="O190" s="2"/>
      <c r="P190" s="2"/>
      <c r="Q190" s="2"/>
    </row>
    <row r="191" thickTop="1">
      <c r="A191" s="9"/>
      <c r="B191" s="51">
        <v>30</v>
      </c>
      <c r="C191" s="52" t="s">
        <v>1083</v>
      </c>
      <c r="D191" s="52" t="s">
        <v>3</v>
      </c>
      <c r="E191" s="52" t="s">
        <v>1084</v>
      </c>
      <c r="F191" s="52" t="s">
        <v>3</v>
      </c>
      <c r="G191" s="53" t="s">
        <v>171</v>
      </c>
      <c r="H191" s="63">
        <v>0.063</v>
      </c>
      <c r="I191" s="36">
        <f>ROUND(0,2)</f>
        <v>0</v>
      </c>
      <c r="J191" s="64">
        <f>ROUND(I191*H191,2)</f>
        <v>0</v>
      </c>
      <c r="K191" s="65">
        <v>0.20999999999999999</v>
      </c>
      <c r="L191" s="66">
        <f>IF(ISNUMBER(K191),ROUND(J191*(K191+1),2),0)</f>
        <v>0</v>
      </c>
      <c r="M191" s="12"/>
      <c r="N191" s="2"/>
      <c r="O191" s="2"/>
      <c r="P191" s="2"/>
      <c r="Q191" s="42">
        <f>IF(ISNUMBER(K191),IF(H191&gt;0,IF(I191&gt;0,J191,0),0),0)</f>
        <v>0</v>
      </c>
      <c r="R191" s="27">
        <f>IF(ISNUMBER(K191)=FALSE,J191,0)</f>
        <v>0</v>
      </c>
    </row>
    <row r="192">
      <c r="A192" s="9"/>
      <c r="B192" s="58" t="s">
        <v>76</v>
      </c>
      <c r="C192" s="1"/>
      <c r="D192" s="1"/>
      <c r="E192" s="59" t="s">
        <v>1085</v>
      </c>
      <c r="F192" s="1"/>
      <c r="G192" s="1"/>
      <c r="H192" s="50"/>
      <c r="I192" s="1"/>
      <c r="J192" s="50"/>
      <c r="K192" s="1"/>
      <c r="L192" s="1"/>
      <c r="M192" s="12"/>
      <c r="N192" s="2"/>
      <c r="O192" s="2"/>
      <c r="P192" s="2"/>
      <c r="Q192" s="2"/>
    </row>
    <row r="193">
      <c r="A193" s="9"/>
      <c r="B193" s="58" t="s">
        <v>78</v>
      </c>
      <c r="C193" s="1"/>
      <c r="D193" s="1"/>
      <c r="E193" s="59" t="s">
        <v>1086</v>
      </c>
      <c r="F193" s="1"/>
      <c r="G193" s="1"/>
      <c r="H193" s="50"/>
      <c r="I193" s="1"/>
      <c r="J193" s="50"/>
      <c r="K193" s="1"/>
      <c r="L193" s="1"/>
      <c r="M193" s="12"/>
      <c r="N193" s="2"/>
      <c r="O193" s="2"/>
      <c r="P193" s="2"/>
      <c r="Q193" s="2"/>
    </row>
    <row r="194">
      <c r="A194" s="9"/>
      <c r="B194" s="58" t="s">
        <v>80</v>
      </c>
      <c r="C194" s="1"/>
      <c r="D194" s="1"/>
      <c r="E194" s="59" t="s">
        <v>652</v>
      </c>
      <c r="F194" s="1"/>
      <c r="G194" s="1"/>
      <c r="H194" s="50"/>
      <c r="I194" s="1"/>
      <c r="J194" s="50"/>
      <c r="K194" s="1"/>
      <c r="L194" s="1"/>
      <c r="M194" s="12"/>
      <c r="N194" s="2"/>
      <c r="O194" s="2"/>
      <c r="P194" s="2"/>
      <c r="Q194" s="2"/>
    </row>
    <row r="195" thickBot="1">
      <c r="A195" s="9"/>
      <c r="B195" s="60" t="s">
        <v>82</v>
      </c>
      <c r="C195" s="31"/>
      <c r="D195" s="31"/>
      <c r="E195" s="61" t="s">
        <v>83</v>
      </c>
      <c r="F195" s="31"/>
      <c r="G195" s="31"/>
      <c r="H195" s="62"/>
      <c r="I195" s="31"/>
      <c r="J195" s="62"/>
      <c r="K195" s="31"/>
      <c r="L195" s="31"/>
      <c r="M195" s="12"/>
      <c r="N195" s="2"/>
      <c r="O195" s="2"/>
      <c r="P195" s="2"/>
      <c r="Q195" s="2"/>
    </row>
    <row r="196" thickTop="1">
      <c r="A196" s="9"/>
      <c r="B196" s="51">
        <v>31</v>
      </c>
      <c r="C196" s="52" t="s">
        <v>567</v>
      </c>
      <c r="D196" s="52" t="s">
        <v>3</v>
      </c>
      <c r="E196" s="52" t="s">
        <v>568</v>
      </c>
      <c r="F196" s="52" t="s">
        <v>3</v>
      </c>
      <c r="G196" s="53" t="s">
        <v>171</v>
      </c>
      <c r="H196" s="63">
        <v>1.3500000000000001</v>
      </c>
      <c r="I196" s="36">
        <f>ROUND(0,2)</f>
        <v>0</v>
      </c>
      <c r="J196" s="64">
        <f>ROUND(I196*H196,2)</f>
        <v>0</v>
      </c>
      <c r="K196" s="65">
        <v>0.20999999999999999</v>
      </c>
      <c r="L196" s="66">
        <f>IF(ISNUMBER(K196),ROUND(J196*(K196+1),2),0)</f>
        <v>0</v>
      </c>
      <c r="M196" s="12"/>
      <c r="N196" s="2"/>
      <c r="O196" s="2"/>
      <c r="P196" s="2"/>
      <c r="Q196" s="42">
        <f>IF(ISNUMBER(K196),IF(H196&gt;0,IF(I196&gt;0,J196,0),0),0)</f>
        <v>0</v>
      </c>
      <c r="R196" s="27">
        <f>IF(ISNUMBER(K196)=FALSE,J196,0)</f>
        <v>0</v>
      </c>
    </row>
    <row r="197">
      <c r="A197" s="9"/>
      <c r="B197" s="58" t="s">
        <v>76</v>
      </c>
      <c r="C197" s="1"/>
      <c r="D197" s="1"/>
      <c r="E197" s="59" t="s">
        <v>650</v>
      </c>
      <c r="F197" s="1"/>
      <c r="G197" s="1"/>
      <c r="H197" s="50"/>
      <c r="I197" s="1"/>
      <c r="J197" s="50"/>
      <c r="K197" s="1"/>
      <c r="L197" s="1"/>
      <c r="M197" s="12"/>
      <c r="N197" s="2"/>
      <c r="O197" s="2"/>
      <c r="P197" s="2"/>
      <c r="Q197" s="2"/>
    </row>
    <row r="198">
      <c r="A198" s="9"/>
      <c r="B198" s="58" t="s">
        <v>78</v>
      </c>
      <c r="C198" s="1"/>
      <c r="D198" s="1"/>
      <c r="E198" s="59" t="s">
        <v>1087</v>
      </c>
      <c r="F198" s="1"/>
      <c r="G198" s="1"/>
      <c r="H198" s="50"/>
      <c r="I198" s="1"/>
      <c r="J198" s="50"/>
      <c r="K198" s="1"/>
      <c r="L198" s="1"/>
      <c r="M198" s="12"/>
      <c r="N198" s="2"/>
      <c r="O198" s="2"/>
      <c r="P198" s="2"/>
      <c r="Q198" s="2"/>
    </row>
    <row r="199">
      <c r="A199" s="9"/>
      <c r="B199" s="58" t="s">
        <v>80</v>
      </c>
      <c r="C199" s="1"/>
      <c r="D199" s="1"/>
      <c r="E199" s="59" t="s">
        <v>652</v>
      </c>
      <c r="F199" s="1"/>
      <c r="G199" s="1"/>
      <c r="H199" s="50"/>
      <c r="I199" s="1"/>
      <c r="J199" s="50"/>
      <c r="K199" s="1"/>
      <c r="L199" s="1"/>
      <c r="M199" s="12"/>
      <c r="N199" s="2"/>
      <c r="O199" s="2"/>
      <c r="P199" s="2"/>
      <c r="Q199" s="2"/>
    </row>
    <row r="200" thickBot="1">
      <c r="A200" s="9"/>
      <c r="B200" s="60" t="s">
        <v>82</v>
      </c>
      <c r="C200" s="31"/>
      <c r="D200" s="31"/>
      <c r="E200" s="61" t="s">
        <v>83</v>
      </c>
      <c r="F200" s="31"/>
      <c r="G200" s="31"/>
      <c r="H200" s="62"/>
      <c r="I200" s="31"/>
      <c r="J200" s="62"/>
      <c r="K200" s="31"/>
      <c r="L200" s="31"/>
      <c r="M200" s="12"/>
      <c r="N200" s="2"/>
      <c r="O200" s="2"/>
      <c r="P200" s="2"/>
      <c r="Q200" s="2"/>
    </row>
    <row r="201" thickTop="1">
      <c r="A201" s="9"/>
      <c r="B201" s="51">
        <v>32</v>
      </c>
      <c r="C201" s="52" t="s">
        <v>1088</v>
      </c>
      <c r="D201" s="52" t="s">
        <v>3</v>
      </c>
      <c r="E201" s="52" t="s">
        <v>1089</v>
      </c>
      <c r="F201" s="52" t="s">
        <v>3</v>
      </c>
      <c r="G201" s="53" t="s">
        <v>171</v>
      </c>
      <c r="H201" s="63">
        <v>1.5</v>
      </c>
      <c r="I201" s="36">
        <f>ROUND(0,2)</f>
        <v>0</v>
      </c>
      <c r="J201" s="64">
        <f>ROUND(I201*H201,2)</f>
        <v>0</v>
      </c>
      <c r="K201" s="65">
        <v>0.20999999999999999</v>
      </c>
      <c r="L201" s="66">
        <f>IF(ISNUMBER(K201),ROUND(J201*(K201+1),2),0)</f>
        <v>0</v>
      </c>
      <c r="M201" s="12"/>
      <c r="N201" s="2"/>
      <c r="O201" s="2"/>
      <c r="P201" s="2"/>
      <c r="Q201" s="42">
        <f>IF(ISNUMBER(K201),IF(H201&gt;0,IF(I201&gt;0,J201,0),0),0)</f>
        <v>0</v>
      </c>
      <c r="R201" s="27">
        <f>IF(ISNUMBER(K201)=FALSE,J201,0)</f>
        <v>0</v>
      </c>
    </row>
    <row r="202">
      <c r="A202" s="9"/>
      <c r="B202" s="58" t="s">
        <v>76</v>
      </c>
      <c r="C202" s="1"/>
      <c r="D202" s="1"/>
      <c r="E202" s="59" t="s">
        <v>1090</v>
      </c>
      <c r="F202" s="1"/>
      <c r="G202" s="1"/>
      <c r="H202" s="50"/>
      <c r="I202" s="1"/>
      <c r="J202" s="50"/>
      <c r="K202" s="1"/>
      <c r="L202" s="1"/>
      <c r="M202" s="12"/>
      <c r="N202" s="2"/>
      <c r="O202" s="2"/>
      <c r="P202" s="2"/>
      <c r="Q202" s="2"/>
    </row>
    <row r="203">
      <c r="A203" s="9"/>
      <c r="B203" s="58" t="s">
        <v>78</v>
      </c>
      <c r="C203" s="1"/>
      <c r="D203" s="1"/>
      <c r="E203" s="59" t="s">
        <v>1091</v>
      </c>
      <c r="F203" s="1"/>
      <c r="G203" s="1"/>
      <c r="H203" s="50"/>
      <c r="I203" s="1"/>
      <c r="J203" s="50"/>
      <c r="K203" s="1"/>
      <c r="L203" s="1"/>
      <c r="M203" s="12"/>
      <c r="N203" s="2"/>
      <c r="O203" s="2"/>
      <c r="P203" s="2"/>
      <c r="Q203" s="2"/>
    </row>
    <row r="204">
      <c r="A204" s="9"/>
      <c r="B204" s="58" t="s">
        <v>80</v>
      </c>
      <c r="C204" s="1"/>
      <c r="D204" s="1"/>
      <c r="E204" s="59" t="s">
        <v>360</v>
      </c>
      <c r="F204" s="1"/>
      <c r="G204" s="1"/>
      <c r="H204" s="50"/>
      <c r="I204" s="1"/>
      <c r="J204" s="50"/>
      <c r="K204" s="1"/>
      <c r="L204" s="1"/>
      <c r="M204" s="12"/>
      <c r="N204" s="2"/>
      <c r="O204" s="2"/>
      <c r="P204" s="2"/>
      <c r="Q204" s="2"/>
    </row>
    <row r="205" thickBot="1">
      <c r="A205" s="9"/>
      <c r="B205" s="60" t="s">
        <v>82</v>
      </c>
      <c r="C205" s="31"/>
      <c r="D205" s="31"/>
      <c r="E205" s="61" t="s">
        <v>83</v>
      </c>
      <c r="F205" s="31"/>
      <c r="G205" s="31"/>
      <c r="H205" s="62"/>
      <c r="I205" s="31"/>
      <c r="J205" s="62"/>
      <c r="K205" s="31"/>
      <c r="L205" s="31"/>
      <c r="M205" s="12"/>
      <c r="N205" s="2"/>
      <c r="O205" s="2"/>
      <c r="P205" s="2"/>
      <c r="Q205" s="2"/>
    </row>
    <row r="206" thickTop="1">
      <c r="A206" s="9"/>
      <c r="B206" s="51">
        <v>33</v>
      </c>
      <c r="C206" s="52" t="s">
        <v>576</v>
      </c>
      <c r="D206" s="52" t="s">
        <v>85</v>
      </c>
      <c r="E206" s="52" t="s">
        <v>577</v>
      </c>
      <c r="F206" s="52" t="s">
        <v>3</v>
      </c>
      <c r="G206" s="53" t="s">
        <v>171</v>
      </c>
      <c r="H206" s="63">
        <v>0.095000000000000001</v>
      </c>
      <c r="I206" s="36">
        <f>ROUND(0,2)</f>
        <v>0</v>
      </c>
      <c r="J206" s="64">
        <f>ROUND(I206*H206,2)</f>
        <v>0</v>
      </c>
      <c r="K206" s="65">
        <v>0.20999999999999999</v>
      </c>
      <c r="L206" s="66">
        <f>IF(ISNUMBER(K206),ROUND(J206*(K206+1),2),0)</f>
        <v>0</v>
      </c>
      <c r="M206" s="12"/>
      <c r="N206" s="2"/>
      <c r="O206" s="2"/>
      <c r="P206" s="2"/>
      <c r="Q206" s="42">
        <f>IF(ISNUMBER(K206),IF(H206&gt;0,IF(I206&gt;0,J206,0),0),0)</f>
        <v>0</v>
      </c>
      <c r="R206" s="27">
        <f>IF(ISNUMBER(K206)=FALSE,J206,0)</f>
        <v>0</v>
      </c>
    </row>
    <row r="207">
      <c r="A207" s="9"/>
      <c r="B207" s="58" t="s">
        <v>76</v>
      </c>
      <c r="C207" s="1"/>
      <c r="D207" s="1"/>
      <c r="E207" s="59" t="s">
        <v>1092</v>
      </c>
      <c r="F207" s="1"/>
      <c r="G207" s="1"/>
      <c r="H207" s="50"/>
      <c r="I207" s="1"/>
      <c r="J207" s="50"/>
      <c r="K207" s="1"/>
      <c r="L207" s="1"/>
      <c r="M207" s="12"/>
      <c r="N207" s="2"/>
      <c r="O207" s="2"/>
      <c r="P207" s="2"/>
      <c r="Q207" s="2"/>
    </row>
    <row r="208">
      <c r="A208" s="9"/>
      <c r="B208" s="58" t="s">
        <v>78</v>
      </c>
      <c r="C208" s="1"/>
      <c r="D208" s="1"/>
      <c r="E208" s="59" t="s">
        <v>1093</v>
      </c>
      <c r="F208" s="1"/>
      <c r="G208" s="1"/>
      <c r="H208" s="50"/>
      <c r="I208" s="1"/>
      <c r="J208" s="50"/>
      <c r="K208" s="1"/>
      <c r="L208" s="1"/>
      <c r="M208" s="12"/>
      <c r="N208" s="2"/>
      <c r="O208" s="2"/>
      <c r="P208" s="2"/>
      <c r="Q208" s="2"/>
    </row>
    <row r="209">
      <c r="A209" s="9"/>
      <c r="B209" s="58" t="s">
        <v>80</v>
      </c>
      <c r="C209" s="1"/>
      <c r="D209" s="1"/>
      <c r="E209" s="59" t="s">
        <v>580</v>
      </c>
      <c r="F209" s="1"/>
      <c r="G209" s="1"/>
      <c r="H209" s="50"/>
      <c r="I209" s="1"/>
      <c r="J209" s="50"/>
      <c r="K209" s="1"/>
      <c r="L209" s="1"/>
      <c r="M209" s="12"/>
      <c r="N209" s="2"/>
      <c r="O209" s="2"/>
      <c r="P209" s="2"/>
      <c r="Q209" s="2"/>
    </row>
    <row r="210" thickBot="1">
      <c r="A210" s="9"/>
      <c r="B210" s="60" t="s">
        <v>82</v>
      </c>
      <c r="C210" s="31"/>
      <c r="D210" s="31"/>
      <c r="E210" s="61" t="s">
        <v>83</v>
      </c>
      <c r="F210" s="31"/>
      <c r="G210" s="31"/>
      <c r="H210" s="62"/>
      <c r="I210" s="31"/>
      <c r="J210" s="62"/>
      <c r="K210" s="31"/>
      <c r="L210" s="31"/>
      <c r="M210" s="12"/>
      <c r="N210" s="2"/>
      <c r="O210" s="2"/>
      <c r="P210" s="2"/>
      <c r="Q210" s="2"/>
    </row>
    <row r="211" thickTop="1">
      <c r="A211" s="9"/>
      <c r="B211" s="51">
        <v>34</v>
      </c>
      <c r="C211" s="52" t="s">
        <v>576</v>
      </c>
      <c r="D211" s="52" t="s">
        <v>88</v>
      </c>
      <c r="E211" s="52" t="s">
        <v>577</v>
      </c>
      <c r="F211" s="52" t="s">
        <v>3</v>
      </c>
      <c r="G211" s="53" t="s">
        <v>171</v>
      </c>
      <c r="H211" s="63">
        <v>1.8</v>
      </c>
      <c r="I211" s="36">
        <f>ROUND(0,2)</f>
        <v>0</v>
      </c>
      <c r="J211" s="64">
        <f>ROUND(I211*H211,2)</f>
        <v>0</v>
      </c>
      <c r="K211" s="65">
        <v>0.20999999999999999</v>
      </c>
      <c r="L211" s="66">
        <f>IF(ISNUMBER(K211),ROUND(J211*(K211+1),2),0)</f>
        <v>0</v>
      </c>
      <c r="M211" s="12"/>
      <c r="N211" s="2"/>
      <c r="O211" s="2"/>
      <c r="P211" s="2"/>
      <c r="Q211" s="42">
        <f>IF(ISNUMBER(K211),IF(H211&gt;0,IF(I211&gt;0,J211,0),0),0)</f>
        <v>0</v>
      </c>
      <c r="R211" s="27">
        <f>IF(ISNUMBER(K211)=FALSE,J211,0)</f>
        <v>0</v>
      </c>
    </row>
    <row r="212">
      <c r="A212" s="9"/>
      <c r="B212" s="58" t="s">
        <v>76</v>
      </c>
      <c r="C212" s="1"/>
      <c r="D212" s="1"/>
      <c r="E212" s="59" t="s">
        <v>654</v>
      </c>
      <c r="F212" s="1"/>
      <c r="G212" s="1"/>
      <c r="H212" s="50"/>
      <c r="I212" s="1"/>
      <c r="J212" s="50"/>
      <c r="K212" s="1"/>
      <c r="L212" s="1"/>
      <c r="M212" s="12"/>
      <c r="N212" s="2"/>
      <c r="O212" s="2"/>
      <c r="P212" s="2"/>
      <c r="Q212" s="2"/>
    </row>
    <row r="213">
      <c r="A213" s="9"/>
      <c r="B213" s="58" t="s">
        <v>78</v>
      </c>
      <c r="C213" s="1"/>
      <c r="D213" s="1"/>
      <c r="E213" s="59" t="s">
        <v>1094</v>
      </c>
      <c r="F213" s="1"/>
      <c r="G213" s="1"/>
      <c r="H213" s="50"/>
      <c r="I213" s="1"/>
      <c r="J213" s="50"/>
      <c r="K213" s="1"/>
      <c r="L213" s="1"/>
      <c r="M213" s="12"/>
      <c r="N213" s="2"/>
      <c r="O213" s="2"/>
      <c r="P213" s="2"/>
      <c r="Q213" s="2"/>
    </row>
    <row r="214">
      <c r="A214" s="9"/>
      <c r="B214" s="58" t="s">
        <v>80</v>
      </c>
      <c r="C214" s="1"/>
      <c r="D214" s="1"/>
      <c r="E214" s="59" t="s">
        <v>580</v>
      </c>
      <c r="F214" s="1"/>
      <c r="G214" s="1"/>
      <c r="H214" s="50"/>
      <c r="I214" s="1"/>
      <c r="J214" s="50"/>
      <c r="K214" s="1"/>
      <c r="L214" s="1"/>
      <c r="M214" s="12"/>
      <c r="N214" s="2"/>
      <c r="O214" s="2"/>
      <c r="P214" s="2"/>
      <c r="Q214" s="2"/>
    </row>
    <row r="215" thickBot="1">
      <c r="A215" s="9"/>
      <c r="B215" s="60" t="s">
        <v>82</v>
      </c>
      <c r="C215" s="31"/>
      <c r="D215" s="31"/>
      <c r="E215" s="61" t="s">
        <v>83</v>
      </c>
      <c r="F215" s="31"/>
      <c r="G215" s="31"/>
      <c r="H215" s="62"/>
      <c r="I215" s="31"/>
      <c r="J215" s="62"/>
      <c r="K215" s="31"/>
      <c r="L215" s="31"/>
      <c r="M215" s="12"/>
      <c r="N215" s="2"/>
      <c r="O215" s="2"/>
      <c r="P215" s="2"/>
      <c r="Q215" s="2"/>
    </row>
    <row r="216" thickTop="1">
      <c r="A216" s="9"/>
      <c r="B216" s="51">
        <v>35</v>
      </c>
      <c r="C216" s="52" t="s">
        <v>601</v>
      </c>
      <c r="D216" s="52" t="s">
        <v>3</v>
      </c>
      <c r="E216" s="52" t="s">
        <v>602</v>
      </c>
      <c r="F216" s="52" t="s">
        <v>3</v>
      </c>
      <c r="G216" s="53" t="s">
        <v>171</v>
      </c>
      <c r="H216" s="63">
        <v>0.85999999999999999</v>
      </c>
      <c r="I216" s="36">
        <f>ROUND(0,2)</f>
        <v>0</v>
      </c>
      <c r="J216" s="64">
        <f>ROUND(I216*H216,2)</f>
        <v>0</v>
      </c>
      <c r="K216" s="65">
        <v>0.20999999999999999</v>
      </c>
      <c r="L216" s="66">
        <f>IF(ISNUMBER(K216),ROUND(J216*(K216+1),2),0)</f>
        <v>0</v>
      </c>
      <c r="M216" s="12"/>
      <c r="N216" s="2"/>
      <c r="O216" s="2"/>
      <c r="P216" s="2"/>
      <c r="Q216" s="42">
        <f>IF(ISNUMBER(K216),IF(H216&gt;0,IF(I216&gt;0,J216,0),0),0)</f>
        <v>0</v>
      </c>
      <c r="R216" s="27">
        <f>IF(ISNUMBER(K216)=FALSE,J216,0)</f>
        <v>0</v>
      </c>
    </row>
    <row r="217">
      <c r="A217" s="9"/>
      <c r="B217" s="58" t="s">
        <v>76</v>
      </c>
      <c r="C217" s="1"/>
      <c r="D217" s="1"/>
      <c r="E217" s="59" t="s">
        <v>656</v>
      </c>
      <c r="F217" s="1"/>
      <c r="G217" s="1"/>
      <c r="H217" s="50"/>
      <c r="I217" s="1"/>
      <c r="J217" s="50"/>
      <c r="K217" s="1"/>
      <c r="L217" s="1"/>
      <c r="M217" s="12"/>
      <c r="N217" s="2"/>
      <c r="O217" s="2"/>
      <c r="P217" s="2"/>
      <c r="Q217" s="2"/>
    </row>
    <row r="218">
      <c r="A218" s="9"/>
      <c r="B218" s="58" t="s">
        <v>78</v>
      </c>
      <c r="C218" s="1"/>
      <c r="D218" s="1"/>
      <c r="E218" s="59" t="s">
        <v>1095</v>
      </c>
      <c r="F218" s="1"/>
      <c r="G218" s="1"/>
      <c r="H218" s="50"/>
      <c r="I218" s="1"/>
      <c r="J218" s="50"/>
      <c r="K218" s="1"/>
      <c r="L218" s="1"/>
      <c r="M218" s="12"/>
      <c r="N218" s="2"/>
      <c r="O218" s="2"/>
      <c r="P218" s="2"/>
      <c r="Q218" s="2"/>
    </row>
    <row r="219">
      <c r="A219" s="9"/>
      <c r="B219" s="58" t="s">
        <v>80</v>
      </c>
      <c r="C219" s="1"/>
      <c r="D219" s="1"/>
      <c r="E219" s="59" t="s">
        <v>605</v>
      </c>
      <c r="F219" s="1"/>
      <c r="G219" s="1"/>
      <c r="H219" s="50"/>
      <c r="I219" s="1"/>
      <c r="J219" s="50"/>
      <c r="K219" s="1"/>
      <c r="L219" s="1"/>
      <c r="M219" s="12"/>
      <c r="N219" s="2"/>
      <c r="O219" s="2"/>
      <c r="P219" s="2"/>
      <c r="Q219" s="2"/>
    </row>
    <row r="220" thickBot="1">
      <c r="A220" s="9"/>
      <c r="B220" s="60" t="s">
        <v>82</v>
      </c>
      <c r="C220" s="31"/>
      <c r="D220" s="31"/>
      <c r="E220" s="61" t="s">
        <v>83</v>
      </c>
      <c r="F220" s="31"/>
      <c r="G220" s="31"/>
      <c r="H220" s="62"/>
      <c r="I220" s="31"/>
      <c r="J220" s="62"/>
      <c r="K220" s="31"/>
      <c r="L220" s="31"/>
      <c r="M220" s="12"/>
      <c r="N220" s="2"/>
      <c r="O220" s="2"/>
      <c r="P220" s="2"/>
      <c r="Q220" s="2"/>
    </row>
    <row r="221" thickTop="1" thickBot="1" ht="25" customHeight="1">
      <c r="A221" s="9"/>
      <c r="B221" s="1"/>
      <c r="C221" s="67">
        <v>4</v>
      </c>
      <c r="D221" s="1"/>
      <c r="E221" s="67" t="s">
        <v>267</v>
      </c>
      <c r="F221" s="1"/>
      <c r="G221" s="68" t="s">
        <v>120</v>
      </c>
      <c r="H221" s="69">
        <f>J186+J191+J196+J201+J206+J211+J216</f>
        <v>0</v>
      </c>
      <c r="I221" s="68" t="s">
        <v>121</v>
      </c>
      <c r="J221" s="70">
        <f>(L221-H221)</f>
        <v>0</v>
      </c>
      <c r="K221" s="68" t="s">
        <v>122</v>
      </c>
      <c r="L221" s="71">
        <f>L186+L191+L196+L201+L206+L211+L216</f>
        <v>0</v>
      </c>
      <c r="M221" s="12"/>
      <c r="N221" s="2"/>
      <c r="O221" s="2"/>
      <c r="P221" s="2"/>
      <c r="Q221" s="42">
        <f>0+Q186+Q191+Q196+Q201+Q206+Q211+Q216</f>
        <v>0</v>
      </c>
      <c r="R221" s="27">
        <f>0+R186+R191+R196+R201+R206+R211+R216</f>
        <v>0</v>
      </c>
      <c r="S221" s="72">
        <f>Q221*(1+J221)+R221</f>
        <v>0</v>
      </c>
    </row>
    <row r="222" thickTop="1" thickBot="1" ht="25" customHeight="1">
      <c r="A222" s="9"/>
      <c r="B222" s="73"/>
      <c r="C222" s="73"/>
      <c r="D222" s="73"/>
      <c r="E222" s="73"/>
      <c r="F222" s="73"/>
      <c r="G222" s="74" t="s">
        <v>123</v>
      </c>
      <c r="H222" s="75">
        <f>J186+J191+J196+J201+J206+J211+J216</f>
        <v>0</v>
      </c>
      <c r="I222" s="74" t="s">
        <v>124</v>
      </c>
      <c r="J222" s="76">
        <f>0+J221</f>
        <v>0</v>
      </c>
      <c r="K222" s="74" t="s">
        <v>125</v>
      </c>
      <c r="L222" s="77">
        <f>L186+L191+L196+L201+L206+L211+L216</f>
        <v>0</v>
      </c>
      <c r="M222" s="12"/>
      <c r="N222" s="2"/>
      <c r="O222" s="2"/>
      <c r="P222" s="2"/>
      <c r="Q222" s="2"/>
    </row>
    <row r="223" ht="40" customHeight="1">
      <c r="A223" s="9"/>
      <c r="B223" s="78" t="s">
        <v>384</v>
      </c>
      <c r="C223" s="1"/>
      <c r="D223" s="1"/>
      <c r="E223" s="1"/>
      <c r="F223" s="1"/>
      <c r="G223" s="1"/>
      <c r="H223" s="50"/>
      <c r="I223" s="1"/>
      <c r="J223" s="50"/>
      <c r="K223" s="1"/>
      <c r="L223" s="1"/>
      <c r="M223" s="12"/>
      <c r="N223" s="2"/>
      <c r="O223" s="2"/>
      <c r="P223" s="2"/>
      <c r="Q223" s="2"/>
    </row>
    <row r="224">
      <c r="A224" s="9"/>
      <c r="B224" s="51">
        <v>36</v>
      </c>
      <c r="C224" s="52" t="s">
        <v>385</v>
      </c>
      <c r="D224" s="52" t="s">
        <v>85</v>
      </c>
      <c r="E224" s="52" t="s">
        <v>386</v>
      </c>
      <c r="F224" s="52" t="s">
        <v>3</v>
      </c>
      <c r="G224" s="53" t="s">
        <v>157</v>
      </c>
      <c r="H224" s="54">
        <v>425.5</v>
      </c>
      <c r="I224" s="25">
        <f>ROUND(0,2)</f>
        <v>0</v>
      </c>
      <c r="J224" s="55">
        <f>ROUND(I224*H224,2)</f>
        <v>0</v>
      </c>
      <c r="K224" s="56">
        <v>0.20999999999999999</v>
      </c>
      <c r="L224" s="57">
        <f>IF(ISNUMBER(K224),ROUND(J224*(K224+1),2),0)</f>
        <v>0</v>
      </c>
      <c r="M224" s="12"/>
      <c r="N224" s="2"/>
      <c r="O224" s="2"/>
      <c r="P224" s="2"/>
      <c r="Q224" s="42">
        <f>IF(ISNUMBER(K224),IF(H224&gt;0,IF(I224&gt;0,J224,0),0),0)</f>
        <v>0</v>
      </c>
      <c r="R224" s="27">
        <f>IF(ISNUMBER(K224)=FALSE,J224,0)</f>
        <v>0</v>
      </c>
    </row>
    <row r="225">
      <c r="A225" s="9"/>
      <c r="B225" s="58" t="s">
        <v>76</v>
      </c>
      <c r="C225" s="1"/>
      <c r="D225" s="1"/>
      <c r="E225" s="59" t="s">
        <v>658</v>
      </c>
      <c r="F225" s="1"/>
      <c r="G225" s="1"/>
      <c r="H225" s="50"/>
      <c r="I225" s="1"/>
      <c r="J225" s="50"/>
      <c r="K225" s="1"/>
      <c r="L225" s="1"/>
      <c r="M225" s="12"/>
      <c r="N225" s="2"/>
      <c r="O225" s="2"/>
      <c r="P225" s="2"/>
      <c r="Q225" s="2"/>
    </row>
    <row r="226">
      <c r="A226" s="9"/>
      <c r="B226" s="58" t="s">
        <v>78</v>
      </c>
      <c r="C226" s="1"/>
      <c r="D226" s="1"/>
      <c r="E226" s="59" t="s">
        <v>1096</v>
      </c>
      <c r="F226" s="1"/>
      <c r="G226" s="1"/>
      <c r="H226" s="50"/>
      <c r="I226" s="1"/>
      <c r="J226" s="50"/>
      <c r="K226" s="1"/>
      <c r="L226" s="1"/>
      <c r="M226" s="12"/>
      <c r="N226" s="2"/>
      <c r="O226" s="2"/>
      <c r="P226" s="2"/>
      <c r="Q226" s="2"/>
    </row>
    <row r="227">
      <c r="A227" s="9"/>
      <c r="B227" s="58" t="s">
        <v>80</v>
      </c>
      <c r="C227" s="1"/>
      <c r="D227" s="1"/>
      <c r="E227" s="59" t="s">
        <v>389</v>
      </c>
      <c r="F227" s="1"/>
      <c r="G227" s="1"/>
      <c r="H227" s="50"/>
      <c r="I227" s="1"/>
      <c r="J227" s="50"/>
      <c r="K227" s="1"/>
      <c r="L227" s="1"/>
      <c r="M227" s="12"/>
      <c r="N227" s="2"/>
      <c r="O227" s="2"/>
      <c r="P227" s="2"/>
      <c r="Q227" s="2"/>
    </row>
    <row r="228" thickBot="1">
      <c r="A228" s="9"/>
      <c r="B228" s="60" t="s">
        <v>82</v>
      </c>
      <c r="C228" s="31"/>
      <c r="D228" s="31"/>
      <c r="E228" s="61" t="s">
        <v>83</v>
      </c>
      <c r="F228" s="31"/>
      <c r="G228" s="31"/>
      <c r="H228" s="62"/>
      <c r="I228" s="31"/>
      <c r="J228" s="62"/>
      <c r="K228" s="31"/>
      <c r="L228" s="31"/>
      <c r="M228" s="12"/>
      <c r="N228" s="2"/>
      <c r="O228" s="2"/>
      <c r="P228" s="2"/>
      <c r="Q228" s="2"/>
    </row>
    <row r="229" thickTop="1">
      <c r="A229" s="9"/>
      <c r="B229" s="51">
        <v>37</v>
      </c>
      <c r="C229" s="52" t="s">
        <v>385</v>
      </c>
      <c r="D229" s="52" t="s">
        <v>88</v>
      </c>
      <c r="E229" s="52" t="s">
        <v>386</v>
      </c>
      <c r="F229" s="52" t="s">
        <v>3</v>
      </c>
      <c r="G229" s="53" t="s">
        <v>157</v>
      </c>
      <c r="H229" s="63">
        <v>623.5</v>
      </c>
      <c r="I229" s="36">
        <f>ROUND(0,2)</f>
        <v>0</v>
      </c>
      <c r="J229" s="64">
        <f>ROUND(I229*H229,2)</f>
        <v>0</v>
      </c>
      <c r="K229" s="65">
        <v>0.20999999999999999</v>
      </c>
      <c r="L229" s="66">
        <f>IF(ISNUMBER(K229),ROUND(J229*(K229+1),2),0)</f>
        <v>0</v>
      </c>
      <c r="M229" s="12"/>
      <c r="N229" s="2"/>
      <c r="O229" s="2"/>
      <c r="P229" s="2"/>
      <c r="Q229" s="42">
        <f>IF(ISNUMBER(K229),IF(H229&gt;0,IF(I229&gt;0,J229,0),0),0)</f>
        <v>0</v>
      </c>
      <c r="R229" s="27">
        <f>IF(ISNUMBER(K229)=FALSE,J229,0)</f>
        <v>0</v>
      </c>
    </row>
    <row r="230">
      <c r="A230" s="9"/>
      <c r="B230" s="58" t="s">
        <v>76</v>
      </c>
      <c r="C230" s="1"/>
      <c r="D230" s="1"/>
      <c r="E230" s="59" t="s">
        <v>660</v>
      </c>
      <c r="F230" s="1"/>
      <c r="G230" s="1"/>
      <c r="H230" s="50"/>
      <c r="I230" s="1"/>
      <c r="J230" s="50"/>
      <c r="K230" s="1"/>
      <c r="L230" s="1"/>
      <c r="M230" s="12"/>
      <c r="N230" s="2"/>
      <c r="O230" s="2"/>
      <c r="P230" s="2"/>
      <c r="Q230" s="2"/>
    </row>
    <row r="231">
      <c r="A231" s="9"/>
      <c r="B231" s="58" t="s">
        <v>78</v>
      </c>
      <c r="C231" s="1"/>
      <c r="D231" s="1"/>
      <c r="E231" s="59" t="s">
        <v>1097</v>
      </c>
      <c r="F231" s="1"/>
      <c r="G231" s="1"/>
      <c r="H231" s="50"/>
      <c r="I231" s="1"/>
      <c r="J231" s="50"/>
      <c r="K231" s="1"/>
      <c r="L231" s="1"/>
      <c r="M231" s="12"/>
      <c r="N231" s="2"/>
      <c r="O231" s="2"/>
      <c r="P231" s="2"/>
      <c r="Q231" s="2"/>
    </row>
    <row r="232">
      <c r="A232" s="9"/>
      <c r="B232" s="58" t="s">
        <v>80</v>
      </c>
      <c r="C232" s="1"/>
      <c r="D232" s="1"/>
      <c r="E232" s="59" t="s">
        <v>389</v>
      </c>
      <c r="F232" s="1"/>
      <c r="G232" s="1"/>
      <c r="H232" s="50"/>
      <c r="I232" s="1"/>
      <c r="J232" s="50"/>
      <c r="K232" s="1"/>
      <c r="L232" s="1"/>
      <c r="M232" s="12"/>
      <c r="N232" s="2"/>
      <c r="O232" s="2"/>
      <c r="P232" s="2"/>
      <c r="Q232" s="2"/>
    </row>
    <row r="233" thickBot="1">
      <c r="A233" s="9"/>
      <c r="B233" s="60" t="s">
        <v>82</v>
      </c>
      <c r="C233" s="31"/>
      <c r="D233" s="31"/>
      <c r="E233" s="61" t="s">
        <v>83</v>
      </c>
      <c r="F233" s="31"/>
      <c r="G233" s="31"/>
      <c r="H233" s="62"/>
      <c r="I233" s="31"/>
      <c r="J233" s="62"/>
      <c r="K233" s="31"/>
      <c r="L233" s="31"/>
      <c r="M233" s="12"/>
      <c r="N233" s="2"/>
      <c r="O233" s="2"/>
      <c r="P233" s="2"/>
      <c r="Q233" s="2"/>
    </row>
    <row r="234" thickTop="1">
      <c r="A234" s="9"/>
      <c r="B234" s="51">
        <v>38</v>
      </c>
      <c r="C234" s="52" t="s">
        <v>390</v>
      </c>
      <c r="D234" s="52" t="s">
        <v>3</v>
      </c>
      <c r="E234" s="52" t="s">
        <v>391</v>
      </c>
      <c r="F234" s="52" t="s">
        <v>3</v>
      </c>
      <c r="G234" s="53" t="s">
        <v>157</v>
      </c>
      <c r="H234" s="63">
        <v>138</v>
      </c>
      <c r="I234" s="36">
        <f>ROUND(0,2)</f>
        <v>0</v>
      </c>
      <c r="J234" s="64">
        <f>ROUND(I234*H234,2)</f>
        <v>0</v>
      </c>
      <c r="K234" s="65">
        <v>0.20999999999999999</v>
      </c>
      <c r="L234" s="66">
        <f>IF(ISNUMBER(K234),ROUND(J234*(K234+1),2),0)</f>
        <v>0</v>
      </c>
      <c r="M234" s="12"/>
      <c r="N234" s="2"/>
      <c r="O234" s="2"/>
      <c r="P234" s="2"/>
      <c r="Q234" s="42">
        <f>IF(ISNUMBER(K234),IF(H234&gt;0,IF(I234&gt;0,J234,0),0),0)</f>
        <v>0</v>
      </c>
      <c r="R234" s="27">
        <f>IF(ISNUMBER(K234)=FALSE,J234,0)</f>
        <v>0</v>
      </c>
    </row>
    <row r="235">
      <c r="A235" s="9"/>
      <c r="B235" s="58" t="s">
        <v>76</v>
      </c>
      <c r="C235" s="1"/>
      <c r="D235" s="1"/>
      <c r="E235" s="59" t="s">
        <v>1098</v>
      </c>
      <c r="F235" s="1"/>
      <c r="G235" s="1"/>
      <c r="H235" s="50"/>
      <c r="I235" s="1"/>
      <c r="J235" s="50"/>
      <c r="K235" s="1"/>
      <c r="L235" s="1"/>
      <c r="M235" s="12"/>
      <c r="N235" s="2"/>
      <c r="O235" s="2"/>
      <c r="P235" s="2"/>
      <c r="Q235" s="2"/>
    </row>
    <row r="236">
      <c r="A236" s="9"/>
      <c r="B236" s="58" t="s">
        <v>78</v>
      </c>
      <c r="C236" s="1"/>
      <c r="D236" s="1"/>
      <c r="E236" s="59" t="s">
        <v>1099</v>
      </c>
      <c r="F236" s="1"/>
      <c r="G236" s="1"/>
      <c r="H236" s="50"/>
      <c r="I236" s="1"/>
      <c r="J236" s="50"/>
      <c r="K236" s="1"/>
      <c r="L236" s="1"/>
      <c r="M236" s="12"/>
      <c r="N236" s="2"/>
      <c r="O236" s="2"/>
      <c r="P236" s="2"/>
      <c r="Q236" s="2"/>
    </row>
    <row r="237">
      <c r="A237" s="9"/>
      <c r="B237" s="58" t="s">
        <v>80</v>
      </c>
      <c r="C237" s="1"/>
      <c r="D237" s="1"/>
      <c r="E237" s="59" t="s">
        <v>389</v>
      </c>
      <c r="F237" s="1"/>
      <c r="G237" s="1"/>
      <c r="H237" s="50"/>
      <c r="I237" s="1"/>
      <c r="J237" s="50"/>
      <c r="K237" s="1"/>
      <c r="L237" s="1"/>
      <c r="M237" s="12"/>
      <c r="N237" s="2"/>
      <c r="O237" s="2"/>
      <c r="P237" s="2"/>
      <c r="Q237" s="2"/>
    </row>
    <row r="238" thickBot="1">
      <c r="A238" s="9"/>
      <c r="B238" s="60" t="s">
        <v>82</v>
      </c>
      <c r="C238" s="31"/>
      <c r="D238" s="31"/>
      <c r="E238" s="61" t="s">
        <v>83</v>
      </c>
      <c r="F238" s="31"/>
      <c r="G238" s="31"/>
      <c r="H238" s="62"/>
      <c r="I238" s="31"/>
      <c r="J238" s="62"/>
      <c r="K238" s="31"/>
      <c r="L238" s="31"/>
      <c r="M238" s="12"/>
      <c r="N238" s="2"/>
      <c r="O238" s="2"/>
      <c r="P238" s="2"/>
      <c r="Q238" s="2"/>
    </row>
    <row r="239" thickTop="1">
      <c r="A239" s="9"/>
      <c r="B239" s="51">
        <v>39</v>
      </c>
      <c r="C239" s="52" t="s">
        <v>394</v>
      </c>
      <c r="D239" s="52" t="s">
        <v>3</v>
      </c>
      <c r="E239" s="52" t="s">
        <v>395</v>
      </c>
      <c r="F239" s="52" t="s">
        <v>3</v>
      </c>
      <c r="G239" s="53" t="s">
        <v>171</v>
      </c>
      <c r="H239" s="63">
        <v>9.75</v>
      </c>
      <c r="I239" s="36">
        <f>ROUND(0,2)</f>
        <v>0</v>
      </c>
      <c r="J239" s="64">
        <f>ROUND(I239*H239,2)</f>
        <v>0</v>
      </c>
      <c r="K239" s="65">
        <v>0.20999999999999999</v>
      </c>
      <c r="L239" s="66">
        <f>IF(ISNUMBER(K239),ROUND(J239*(K239+1),2),0)</f>
        <v>0</v>
      </c>
      <c r="M239" s="12"/>
      <c r="N239" s="2"/>
      <c r="O239" s="2"/>
      <c r="P239" s="2"/>
      <c r="Q239" s="42">
        <f>IF(ISNUMBER(K239),IF(H239&gt;0,IF(I239&gt;0,J239,0),0),0)</f>
        <v>0</v>
      </c>
      <c r="R239" s="27">
        <f>IF(ISNUMBER(K239)=FALSE,J239,0)</f>
        <v>0</v>
      </c>
    </row>
    <row r="240">
      <c r="A240" s="9"/>
      <c r="B240" s="58" t="s">
        <v>76</v>
      </c>
      <c r="C240" s="1"/>
      <c r="D240" s="1"/>
      <c r="E240" s="59" t="s">
        <v>1100</v>
      </c>
      <c r="F240" s="1"/>
      <c r="G240" s="1"/>
      <c r="H240" s="50"/>
      <c r="I240" s="1"/>
      <c r="J240" s="50"/>
      <c r="K240" s="1"/>
      <c r="L240" s="1"/>
      <c r="M240" s="12"/>
      <c r="N240" s="2"/>
      <c r="O240" s="2"/>
      <c r="P240" s="2"/>
      <c r="Q240" s="2"/>
    </row>
    <row r="241">
      <c r="A241" s="9"/>
      <c r="B241" s="58" t="s">
        <v>78</v>
      </c>
      <c r="C241" s="1"/>
      <c r="D241" s="1"/>
      <c r="E241" s="59" t="s">
        <v>1101</v>
      </c>
      <c r="F241" s="1"/>
      <c r="G241" s="1"/>
      <c r="H241" s="50"/>
      <c r="I241" s="1"/>
      <c r="J241" s="50"/>
      <c r="K241" s="1"/>
      <c r="L241" s="1"/>
      <c r="M241" s="12"/>
      <c r="N241" s="2"/>
      <c r="O241" s="2"/>
      <c r="P241" s="2"/>
      <c r="Q241" s="2"/>
    </row>
    <row r="242">
      <c r="A242" s="9"/>
      <c r="B242" s="58" t="s">
        <v>80</v>
      </c>
      <c r="C242" s="1"/>
      <c r="D242" s="1"/>
      <c r="E242" s="59" t="s">
        <v>398</v>
      </c>
      <c r="F242" s="1"/>
      <c r="G242" s="1"/>
      <c r="H242" s="50"/>
      <c r="I242" s="1"/>
      <c r="J242" s="50"/>
      <c r="K242" s="1"/>
      <c r="L242" s="1"/>
      <c r="M242" s="12"/>
      <c r="N242" s="2"/>
      <c r="O242" s="2"/>
      <c r="P242" s="2"/>
      <c r="Q242" s="2"/>
    </row>
    <row r="243" thickBot="1">
      <c r="A243" s="9"/>
      <c r="B243" s="60" t="s">
        <v>82</v>
      </c>
      <c r="C243" s="31"/>
      <c r="D243" s="31"/>
      <c r="E243" s="61" t="s">
        <v>83</v>
      </c>
      <c r="F243" s="31"/>
      <c r="G243" s="31"/>
      <c r="H243" s="62"/>
      <c r="I243" s="31"/>
      <c r="J243" s="62"/>
      <c r="K243" s="31"/>
      <c r="L243" s="31"/>
      <c r="M243" s="12"/>
      <c r="N243" s="2"/>
      <c r="O243" s="2"/>
      <c r="P243" s="2"/>
      <c r="Q243" s="2"/>
    </row>
    <row r="244" thickTop="1">
      <c r="A244" s="9"/>
      <c r="B244" s="51">
        <v>40</v>
      </c>
      <c r="C244" s="52" t="s">
        <v>399</v>
      </c>
      <c r="D244" s="52" t="s">
        <v>3</v>
      </c>
      <c r="E244" s="52" t="s">
        <v>400</v>
      </c>
      <c r="F244" s="52" t="s">
        <v>3</v>
      </c>
      <c r="G244" s="53" t="s">
        <v>157</v>
      </c>
      <c r="H244" s="63">
        <v>563.5</v>
      </c>
      <c r="I244" s="36">
        <f>ROUND(0,2)</f>
        <v>0</v>
      </c>
      <c r="J244" s="64">
        <f>ROUND(I244*H244,2)</f>
        <v>0</v>
      </c>
      <c r="K244" s="65">
        <v>0.20999999999999999</v>
      </c>
      <c r="L244" s="66">
        <f>IF(ISNUMBER(K244),ROUND(J244*(K244+1),2),0)</f>
        <v>0</v>
      </c>
      <c r="M244" s="12"/>
      <c r="N244" s="2"/>
      <c r="O244" s="2"/>
      <c r="P244" s="2"/>
      <c r="Q244" s="42">
        <f>IF(ISNUMBER(K244),IF(H244&gt;0,IF(I244&gt;0,J244,0),0),0)</f>
        <v>0</v>
      </c>
      <c r="R244" s="27">
        <f>IF(ISNUMBER(K244)=FALSE,J244,0)</f>
        <v>0</v>
      </c>
    </row>
    <row r="245">
      <c r="A245" s="9"/>
      <c r="B245" s="58" t="s">
        <v>76</v>
      </c>
      <c r="C245" s="1"/>
      <c r="D245" s="1"/>
      <c r="E245" s="59" t="s">
        <v>401</v>
      </c>
      <c r="F245" s="1"/>
      <c r="G245" s="1"/>
      <c r="H245" s="50"/>
      <c r="I245" s="1"/>
      <c r="J245" s="50"/>
      <c r="K245" s="1"/>
      <c r="L245" s="1"/>
      <c r="M245" s="12"/>
      <c r="N245" s="2"/>
      <c r="O245" s="2"/>
      <c r="P245" s="2"/>
      <c r="Q245" s="2"/>
    </row>
    <row r="246">
      <c r="A246" s="9"/>
      <c r="B246" s="58" t="s">
        <v>78</v>
      </c>
      <c r="C246" s="1"/>
      <c r="D246" s="1"/>
      <c r="E246" s="59" t="s">
        <v>1102</v>
      </c>
      <c r="F246" s="1"/>
      <c r="G246" s="1"/>
      <c r="H246" s="50"/>
      <c r="I246" s="1"/>
      <c r="J246" s="50"/>
      <c r="K246" s="1"/>
      <c r="L246" s="1"/>
      <c r="M246" s="12"/>
      <c r="N246" s="2"/>
      <c r="O246" s="2"/>
      <c r="P246" s="2"/>
      <c r="Q246" s="2"/>
    </row>
    <row r="247">
      <c r="A247" s="9"/>
      <c r="B247" s="58" t="s">
        <v>80</v>
      </c>
      <c r="C247" s="1"/>
      <c r="D247" s="1"/>
      <c r="E247" s="59" t="s">
        <v>402</v>
      </c>
      <c r="F247" s="1"/>
      <c r="G247" s="1"/>
      <c r="H247" s="50"/>
      <c r="I247" s="1"/>
      <c r="J247" s="50"/>
      <c r="K247" s="1"/>
      <c r="L247" s="1"/>
      <c r="M247" s="12"/>
      <c r="N247" s="2"/>
      <c r="O247" s="2"/>
      <c r="P247" s="2"/>
      <c r="Q247" s="2"/>
    </row>
    <row r="248" thickBot="1">
      <c r="A248" s="9"/>
      <c r="B248" s="60" t="s">
        <v>82</v>
      </c>
      <c r="C248" s="31"/>
      <c r="D248" s="31"/>
      <c r="E248" s="61" t="s">
        <v>83</v>
      </c>
      <c r="F248" s="31"/>
      <c r="G248" s="31"/>
      <c r="H248" s="62"/>
      <c r="I248" s="31"/>
      <c r="J248" s="62"/>
      <c r="K248" s="31"/>
      <c r="L248" s="31"/>
      <c r="M248" s="12"/>
      <c r="N248" s="2"/>
      <c r="O248" s="2"/>
      <c r="P248" s="2"/>
      <c r="Q248" s="2"/>
    </row>
    <row r="249" thickTop="1">
      <c r="A249" s="9"/>
      <c r="B249" s="51">
        <v>41</v>
      </c>
      <c r="C249" s="52" t="s">
        <v>1103</v>
      </c>
      <c r="D249" s="52" t="s">
        <v>3</v>
      </c>
      <c r="E249" s="52" t="s">
        <v>1104</v>
      </c>
      <c r="F249" s="52" t="s">
        <v>3</v>
      </c>
      <c r="G249" s="53" t="s">
        <v>157</v>
      </c>
      <c r="H249" s="63">
        <v>240.34999999999999</v>
      </c>
      <c r="I249" s="36">
        <f>ROUND(0,2)</f>
        <v>0</v>
      </c>
      <c r="J249" s="64">
        <f>ROUND(I249*H249,2)</f>
        <v>0</v>
      </c>
      <c r="K249" s="65">
        <v>0.20999999999999999</v>
      </c>
      <c r="L249" s="66">
        <f>IF(ISNUMBER(K249),ROUND(J249*(K249+1),2),0)</f>
        <v>0</v>
      </c>
      <c r="M249" s="12"/>
      <c r="N249" s="2"/>
      <c r="O249" s="2"/>
      <c r="P249" s="2"/>
      <c r="Q249" s="42">
        <f>IF(ISNUMBER(K249),IF(H249&gt;0,IF(I249&gt;0,J249,0),0),0)</f>
        <v>0</v>
      </c>
      <c r="R249" s="27">
        <f>IF(ISNUMBER(K249)=FALSE,J249,0)</f>
        <v>0</v>
      </c>
    </row>
    <row r="250">
      <c r="A250" s="9"/>
      <c r="B250" s="58" t="s">
        <v>76</v>
      </c>
      <c r="C250" s="1"/>
      <c r="D250" s="1"/>
      <c r="E250" s="59" t="s">
        <v>405</v>
      </c>
      <c r="F250" s="1"/>
      <c r="G250" s="1"/>
      <c r="H250" s="50"/>
      <c r="I250" s="1"/>
      <c r="J250" s="50"/>
      <c r="K250" s="1"/>
      <c r="L250" s="1"/>
      <c r="M250" s="12"/>
      <c r="N250" s="2"/>
      <c r="O250" s="2"/>
      <c r="P250" s="2"/>
      <c r="Q250" s="2"/>
    </row>
    <row r="251">
      <c r="A251" s="9"/>
      <c r="B251" s="58" t="s">
        <v>78</v>
      </c>
      <c r="C251" s="1"/>
      <c r="D251" s="1"/>
      <c r="E251" s="59" t="s">
        <v>1105</v>
      </c>
      <c r="F251" s="1"/>
      <c r="G251" s="1"/>
      <c r="H251" s="50"/>
      <c r="I251" s="1"/>
      <c r="J251" s="50"/>
      <c r="K251" s="1"/>
      <c r="L251" s="1"/>
      <c r="M251" s="12"/>
      <c r="N251" s="2"/>
      <c r="O251" s="2"/>
      <c r="P251" s="2"/>
      <c r="Q251" s="2"/>
    </row>
    <row r="252">
      <c r="A252" s="9"/>
      <c r="B252" s="58" t="s">
        <v>80</v>
      </c>
      <c r="C252" s="1"/>
      <c r="D252" s="1"/>
      <c r="E252" s="59" t="s">
        <v>402</v>
      </c>
      <c r="F252" s="1"/>
      <c r="G252" s="1"/>
      <c r="H252" s="50"/>
      <c r="I252" s="1"/>
      <c r="J252" s="50"/>
      <c r="K252" s="1"/>
      <c r="L252" s="1"/>
      <c r="M252" s="12"/>
      <c r="N252" s="2"/>
      <c r="O252" s="2"/>
      <c r="P252" s="2"/>
      <c r="Q252" s="2"/>
    </row>
    <row r="253" thickBot="1">
      <c r="A253" s="9"/>
      <c r="B253" s="60" t="s">
        <v>82</v>
      </c>
      <c r="C253" s="31"/>
      <c r="D253" s="31"/>
      <c r="E253" s="61" t="s">
        <v>83</v>
      </c>
      <c r="F253" s="31"/>
      <c r="G253" s="31"/>
      <c r="H253" s="62"/>
      <c r="I253" s="31"/>
      <c r="J253" s="62"/>
      <c r="K253" s="31"/>
      <c r="L253" s="31"/>
      <c r="M253" s="12"/>
      <c r="N253" s="2"/>
      <c r="O253" s="2"/>
      <c r="P253" s="2"/>
      <c r="Q253" s="2"/>
    </row>
    <row r="254" thickTop="1">
      <c r="A254" s="9"/>
      <c r="B254" s="51">
        <v>42</v>
      </c>
      <c r="C254" s="52" t="s">
        <v>1106</v>
      </c>
      <c r="D254" s="52" t="s">
        <v>3</v>
      </c>
      <c r="E254" s="52" t="s">
        <v>1107</v>
      </c>
      <c r="F254" s="52" t="s">
        <v>3</v>
      </c>
      <c r="G254" s="53" t="s">
        <v>157</v>
      </c>
      <c r="H254" s="63">
        <v>381.10000000000002</v>
      </c>
      <c r="I254" s="36">
        <f>ROUND(0,2)</f>
        <v>0</v>
      </c>
      <c r="J254" s="64">
        <f>ROUND(I254*H254,2)</f>
        <v>0</v>
      </c>
      <c r="K254" s="65">
        <v>0.20999999999999999</v>
      </c>
      <c r="L254" s="66">
        <f>IF(ISNUMBER(K254),ROUND(J254*(K254+1),2),0)</f>
        <v>0</v>
      </c>
      <c r="M254" s="12"/>
      <c r="N254" s="2"/>
      <c r="O254" s="2"/>
      <c r="P254" s="2"/>
      <c r="Q254" s="42">
        <f>IF(ISNUMBER(K254),IF(H254&gt;0,IF(I254&gt;0,J254,0),0),0)</f>
        <v>0</v>
      </c>
      <c r="R254" s="27">
        <f>IF(ISNUMBER(K254)=FALSE,J254,0)</f>
        <v>0</v>
      </c>
    </row>
    <row r="255">
      <c r="A255" s="9"/>
      <c r="B255" s="58" t="s">
        <v>76</v>
      </c>
      <c r="C255" s="1"/>
      <c r="D255" s="1"/>
      <c r="E255" s="59" t="s">
        <v>1108</v>
      </c>
      <c r="F255" s="1"/>
      <c r="G255" s="1"/>
      <c r="H255" s="50"/>
      <c r="I255" s="1"/>
      <c r="J255" s="50"/>
      <c r="K255" s="1"/>
      <c r="L255" s="1"/>
      <c r="M255" s="12"/>
      <c r="N255" s="2"/>
      <c r="O255" s="2"/>
      <c r="P255" s="2"/>
      <c r="Q255" s="2"/>
    </row>
    <row r="256">
      <c r="A256" s="9"/>
      <c r="B256" s="58" t="s">
        <v>78</v>
      </c>
      <c r="C256" s="1"/>
      <c r="D256" s="1"/>
      <c r="E256" s="59" t="s">
        <v>1109</v>
      </c>
      <c r="F256" s="1"/>
      <c r="G256" s="1"/>
      <c r="H256" s="50"/>
      <c r="I256" s="1"/>
      <c r="J256" s="50"/>
      <c r="K256" s="1"/>
      <c r="L256" s="1"/>
      <c r="M256" s="12"/>
      <c r="N256" s="2"/>
      <c r="O256" s="2"/>
      <c r="P256" s="2"/>
      <c r="Q256" s="2"/>
    </row>
    <row r="257">
      <c r="A257" s="9"/>
      <c r="B257" s="58" t="s">
        <v>80</v>
      </c>
      <c r="C257" s="1"/>
      <c r="D257" s="1"/>
      <c r="E257" s="59" t="s">
        <v>402</v>
      </c>
      <c r="F257" s="1"/>
      <c r="G257" s="1"/>
      <c r="H257" s="50"/>
      <c r="I257" s="1"/>
      <c r="J257" s="50"/>
      <c r="K257" s="1"/>
      <c r="L257" s="1"/>
      <c r="M257" s="12"/>
      <c r="N257" s="2"/>
      <c r="O257" s="2"/>
      <c r="P257" s="2"/>
      <c r="Q257" s="2"/>
    </row>
    <row r="258" thickBot="1">
      <c r="A258" s="9"/>
      <c r="B258" s="60" t="s">
        <v>82</v>
      </c>
      <c r="C258" s="31"/>
      <c r="D258" s="31"/>
      <c r="E258" s="61" t="s">
        <v>83</v>
      </c>
      <c r="F258" s="31"/>
      <c r="G258" s="31"/>
      <c r="H258" s="62"/>
      <c r="I258" s="31"/>
      <c r="J258" s="62"/>
      <c r="K258" s="31"/>
      <c r="L258" s="31"/>
      <c r="M258" s="12"/>
      <c r="N258" s="2"/>
      <c r="O258" s="2"/>
      <c r="P258" s="2"/>
      <c r="Q258" s="2"/>
    </row>
    <row r="259" thickTop="1">
      <c r="A259" s="9"/>
      <c r="B259" s="51">
        <v>43</v>
      </c>
      <c r="C259" s="52" t="s">
        <v>1110</v>
      </c>
      <c r="D259" s="52" t="s">
        <v>3</v>
      </c>
      <c r="E259" s="52" t="s">
        <v>1111</v>
      </c>
      <c r="F259" s="52" t="s">
        <v>3</v>
      </c>
      <c r="G259" s="53" t="s">
        <v>157</v>
      </c>
      <c r="H259" s="63">
        <v>370</v>
      </c>
      <c r="I259" s="36">
        <f>ROUND(0,2)</f>
        <v>0</v>
      </c>
      <c r="J259" s="64">
        <f>ROUND(I259*H259,2)</f>
        <v>0</v>
      </c>
      <c r="K259" s="65">
        <v>0.20999999999999999</v>
      </c>
      <c r="L259" s="66">
        <f>IF(ISNUMBER(K259),ROUND(J259*(K259+1),2),0)</f>
        <v>0</v>
      </c>
      <c r="M259" s="12"/>
      <c r="N259" s="2"/>
      <c r="O259" s="2"/>
      <c r="P259" s="2"/>
      <c r="Q259" s="42">
        <f>IF(ISNUMBER(K259),IF(H259&gt;0,IF(I259&gt;0,J259,0),0),0)</f>
        <v>0</v>
      </c>
      <c r="R259" s="27">
        <f>IF(ISNUMBER(K259)=FALSE,J259,0)</f>
        <v>0</v>
      </c>
    </row>
    <row r="260">
      <c r="A260" s="9"/>
      <c r="B260" s="58" t="s">
        <v>76</v>
      </c>
      <c r="C260" s="1"/>
      <c r="D260" s="1"/>
      <c r="E260" s="59" t="s">
        <v>1112</v>
      </c>
      <c r="F260" s="1"/>
      <c r="G260" s="1"/>
      <c r="H260" s="50"/>
      <c r="I260" s="1"/>
      <c r="J260" s="50"/>
      <c r="K260" s="1"/>
      <c r="L260" s="1"/>
      <c r="M260" s="12"/>
      <c r="N260" s="2"/>
      <c r="O260" s="2"/>
      <c r="P260" s="2"/>
      <c r="Q260" s="2"/>
    </row>
    <row r="261">
      <c r="A261" s="9"/>
      <c r="B261" s="58" t="s">
        <v>78</v>
      </c>
      <c r="C261" s="1"/>
      <c r="D261" s="1"/>
      <c r="E261" s="59" t="s">
        <v>1113</v>
      </c>
      <c r="F261" s="1"/>
      <c r="G261" s="1"/>
      <c r="H261" s="50"/>
      <c r="I261" s="1"/>
      <c r="J261" s="50"/>
      <c r="K261" s="1"/>
      <c r="L261" s="1"/>
      <c r="M261" s="12"/>
      <c r="N261" s="2"/>
      <c r="O261" s="2"/>
      <c r="P261" s="2"/>
      <c r="Q261" s="2"/>
    </row>
    <row r="262">
      <c r="A262" s="9"/>
      <c r="B262" s="58" t="s">
        <v>80</v>
      </c>
      <c r="C262" s="1"/>
      <c r="D262" s="1"/>
      <c r="E262" s="59" t="s">
        <v>411</v>
      </c>
      <c r="F262" s="1"/>
      <c r="G262" s="1"/>
      <c r="H262" s="50"/>
      <c r="I262" s="1"/>
      <c r="J262" s="50"/>
      <c r="K262" s="1"/>
      <c r="L262" s="1"/>
      <c r="M262" s="12"/>
      <c r="N262" s="2"/>
      <c r="O262" s="2"/>
      <c r="P262" s="2"/>
      <c r="Q262" s="2"/>
    </row>
    <row r="263" thickBot="1">
      <c r="A263" s="9"/>
      <c r="B263" s="60" t="s">
        <v>82</v>
      </c>
      <c r="C263" s="31"/>
      <c r="D263" s="31"/>
      <c r="E263" s="61" t="s">
        <v>83</v>
      </c>
      <c r="F263" s="31"/>
      <c r="G263" s="31"/>
      <c r="H263" s="62"/>
      <c r="I263" s="31"/>
      <c r="J263" s="62"/>
      <c r="K263" s="31"/>
      <c r="L263" s="31"/>
      <c r="M263" s="12"/>
      <c r="N263" s="2"/>
      <c r="O263" s="2"/>
      <c r="P263" s="2"/>
      <c r="Q263" s="2"/>
    </row>
    <row r="264" thickTop="1">
      <c r="A264" s="9"/>
      <c r="B264" s="51">
        <v>44</v>
      </c>
      <c r="C264" s="52" t="s">
        <v>407</v>
      </c>
      <c r="D264" s="52" t="s">
        <v>3</v>
      </c>
      <c r="E264" s="52" t="s">
        <v>408</v>
      </c>
      <c r="F264" s="52" t="s">
        <v>3</v>
      </c>
      <c r="G264" s="53" t="s">
        <v>157</v>
      </c>
      <c r="H264" s="63">
        <v>115</v>
      </c>
      <c r="I264" s="36">
        <f>ROUND(0,2)</f>
        <v>0</v>
      </c>
      <c r="J264" s="64">
        <f>ROUND(I264*H264,2)</f>
        <v>0</v>
      </c>
      <c r="K264" s="65">
        <v>0.20999999999999999</v>
      </c>
      <c r="L264" s="66">
        <f>IF(ISNUMBER(K264),ROUND(J264*(K264+1),2),0)</f>
        <v>0</v>
      </c>
      <c r="M264" s="12"/>
      <c r="N264" s="2"/>
      <c r="O264" s="2"/>
      <c r="P264" s="2"/>
      <c r="Q264" s="42">
        <f>IF(ISNUMBER(K264),IF(H264&gt;0,IF(I264&gt;0,J264,0),0),0)</f>
        <v>0</v>
      </c>
      <c r="R264" s="27">
        <f>IF(ISNUMBER(K264)=FALSE,J264,0)</f>
        <v>0</v>
      </c>
    </row>
    <row r="265">
      <c r="A265" s="9"/>
      <c r="B265" s="58" t="s">
        <v>76</v>
      </c>
      <c r="C265" s="1"/>
      <c r="D265" s="1"/>
      <c r="E265" s="59" t="s">
        <v>1114</v>
      </c>
      <c r="F265" s="1"/>
      <c r="G265" s="1"/>
      <c r="H265" s="50"/>
      <c r="I265" s="1"/>
      <c r="J265" s="50"/>
      <c r="K265" s="1"/>
      <c r="L265" s="1"/>
      <c r="M265" s="12"/>
      <c r="N265" s="2"/>
      <c r="O265" s="2"/>
      <c r="P265" s="2"/>
      <c r="Q265" s="2"/>
    </row>
    <row r="266">
      <c r="A266" s="9"/>
      <c r="B266" s="58" t="s">
        <v>78</v>
      </c>
      <c r="C266" s="1"/>
      <c r="D266" s="1"/>
      <c r="E266" s="59" t="s">
        <v>1115</v>
      </c>
      <c r="F266" s="1"/>
      <c r="G266" s="1"/>
      <c r="H266" s="50"/>
      <c r="I266" s="1"/>
      <c r="J266" s="50"/>
      <c r="K266" s="1"/>
      <c r="L266" s="1"/>
      <c r="M266" s="12"/>
      <c r="N266" s="2"/>
      <c r="O266" s="2"/>
      <c r="P266" s="2"/>
      <c r="Q266" s="2"/>
    </row>
    <row r="267">
      <c r="A267" s="9"/>
      <c r="B267" s="58" t="s">
        <v>80</v>
      </c>
      <c r="C267" s="1"/>
      <c r="D267" s="1"/>
      <c r="E267" s="59" t="s">
        <v>411</v>
      </c>
      <c r="F267" s="1"/>
      <c r="G267" s="1"/>
      <c r="H267" s="50"/>
      <c r="I267" s="1"/>
      <c r="J267" s="50"/>
      <c r="K267" s="1"/>
      <c r="L267" s="1"/>
      <c r="M267" s="12"/>
      <c r="N267" s="2"/>
      <c r="O267" s="2"/>
      <c r="P267" s="2"/>
      <c r="Q267" s="2"/>
    </row>
    <row r="268" thickBot="1">
      <c r="A268" s="9"/>
      <c r="B268" s="60" t="s">
        <v>82</v>
      </c>
      <c r="C268" s="31"/>
      <c r="D268" s="31"/>
      <c r="E268" s="61" t="s">
        <v>83</v>
      </c>
      <c r="F268" s="31"/>
      <c r="G268" s="31"/>
      <c r="H268" s="62"/>
      <c r="I268" s="31"/>
      <c r="J268" s="62"/>
      <c r="K268" s="31"/>
      <c r="L268" s="31"/>
      <c r="M268" s="12"/>
      <c r="N268" s="2"/>
      <c r="O268" s="2"/>
      <c r="P268" s="2"/>
      <c r="Q268" s="2"/>
    </row>
    <row r="269" thickTop="1">
      <c r="A269" s="9"/>
      <c r="B269" s="51">
        <v>45</v>
      </c>
      <c r="C269" s="52" t="s">
        <v>412</v>
      </c>
      <c r="D269" s="52" t="s">
        <v>3</v>
      </c>
      <c r="E269" s="52" t="s">
        <v>413</v>
      </c>
      <c r="F269" s="52" t="s">
        <v>3</v>
      </c>
      <c r="G269" s="53" t="s">
        <v>157</v>
      </c>
      <c r="H269" s="63">
        <v>118.45</v>
      </c>
      <c r="I269" s="36">
        <f>ROUND(0,2)</f>
        <v>0</v>
      </c>
      <c r="J269" s="64">
        <f>ROUND(I269*H269,2)</f>
        <v>0</v>
      </c>
      <c r="K269" s="65">
        <v>0.20999999999999999</v>
      </c>
      <c r="L269" s="66">
        <f>IF(ISNUMBER(K269),ROUND(J269*(K269+1),2),0)</f>
        <v>0</v>
      </c>
      <c r="M269" s="12"/>
      <c r="N269" s="2"/>
      <c r="O269" s="2"/>
      <c r="P269" s="2"/>
      <c r="Q269" s="42">
        <f>IF(ISNUMBER(K269),IF(H269&gt;0,IF(I269&gt;0,J269,0),0),0)</f>
        <v>0</v>
      </c>
      <c r="R269" s="27">
        <f>IF(ISNUMBER(K269)=FALSE,J269,0)</f>
        <v>0</v>
      </c>
    </row>
    <row r="270">
      <c r="A270" s="9"/>
      <c r="B270" s="58" t="s">
        <v>76</v>
      </c>
      <c r="C270" s="1"/>
      <c r="D270" s="1"/>
      <c r="E270" s="59" t="s">
        <v>1116</v>
      </c>
      <c r="F270" s="1"/>
      <c r="G270" s="1"/>
      <c r="H270" s="50"/>
      <c r="I270" s="1"/>
      <c r="J270" s="50"/>
      <c r="K270" s="1"/>
      <c r="L270" s="1"/>
      <c r="M270" s="12"/>
      <c r="N270" s="2"/>
      <c r="O270" s="2"/>
      <c r="P270" s="2"/>
      <c r="Q270" s="2"/>
    </row>
    <row r="271">
      <c r="A271" s="9"/>
      <c r="B271" s="58" t="s">
        <v>78</v>
      </c>
      <c r="C271" s="1"/>
      <c r="D271" s="1"/>
      <c r="E271" s="59" t="s">
        <v>1117</v>
      </c>
      <c r="F271" s="1"/>
      <c r="G271" s="1"/>
      <c r="H271" s="50"/>
      <c r="I271" s="1"/>
      <c r="J271" s="50"/>
      <c r="K271" s="1"/>
      <c r="L271" s="1"/>
      <c r="M271" s="12"/>
      <c r="N271" s="2"/>
      <c r="O271" s="2"/>
      <c r="P271" s="2"/>
      <c r="Q271" s="2"/>
    </row>
    <row r="272">
      <c r="A272" s="9"/>
      <c r="B272" s="58" t="s">
        <v>80</v>
      </c>
      <c r="C272" s="1"/>
      <c r="D272" s="1"/>
      <c r="E272" s="59" t="s">
        <v>411</v>
      </c>
      <c r="F272" s="1"/>
      <c r="G272" s="1"/>
      <c r="H272" s="50"/>
      <c r="I272" s="1"/>
      <c r="J272" s="50"/>
      <c r="K272" s="1"/>
      <c r="L272" s="1"/>
      <c r="M272" s="12"/>
      <c r="N272" s="2"/>
      <c r="O272" s="2"/>
      <c r="P272" s="2"/>
      <c r="Q272" s="2"/>
    </row>
    <row r="273" thickBot="1">
      <c r="A273" s="9"/>
      <c r="B273" s="60" t="s">
        <v>82</v>
      </c>
      <c r="C273" s="31"/>
      <c r="D273" s="31"/>
      <c r="E273" s="61" t="s">
        <v>83</v>
      </c>
      <c r="F273" s="31"/>
      <c r="G273" s="31"/>
      <c r="H273" s="62"/>
      <c r="I273" s="31"/>
      <c r="J273" s="62"/>
      <c r="K273" s="31"/>
      <c r="L273" s="31"/>
      <c r="M273" s="12"/>
      <c r="N273" s="2"/>
      <c r="O273" s="2"/>
      <c r="P273" s="2"/>
      <c r="Q273" s="2"/>
    </row>
    <row r="274" thickTop="1">
      <c r="A274" s="9"/>
      <c r="B274" s="51">
        <v>46</v>
      </c>
      <c r="C274" s="52" t="s">
        <v>681</v>
      </c>
      <c r="D274" s="52" t="s">
        <v>3</v>
      </c>
      <c r="E274" s="52" t="s">
        <v>682</v>
      </c>
      <c r="F274" s="52" t="s">
        <v>3</v>
      </c>
      <c r="G274" s="53" t="s">
        <v>157</v>
      </c>
      <c r="H274" s="63">
        <v>381.10000000000002</v>
      </c>
      <c r="I274" s="36">
        <f>ROUND(0,2)</f>
        <v>0</v>
      </c>
      <c r="J274" s="64">
        <f>ROUND(I274*H274,2)</f>
        <v>0</v>
      </c>
      <c r="K274" s="65">
        <v>0.20999999999999999</v>
      </c>
      <c r="L274" s="66">
        <f>IF(ISNUMBER(K274),ROUND(J274*(K274+1),2),0)</f>
        <v>0</v>
      </c>
      <c r="M274" s="12"/>
      <c r="N274" s="2"/>
      <c r="O274" s="2"/>
      <c r="P274" s="2"/>
      <c r="Q274" s="42">
        <f>IF(ISNUMBER(K274),IF(H274&gt;0,IF(I274&gt;0,J274,0),0),0)</f>
        <v>0</v>
      </c>
      <c r="R274" s="27">
        <f>IF(ISNUMBER(K274)=FALSE,J274,0)</f>
        <v>0</v>
      </c>
    </row>
    <row r="275">
      <c r="A275" s="9"/>
      <c r="B275" s="58" t="s">
        <v>76</v>
      </c>
      <c r="C275" s="1"/>
      <c r="D275" s="1"/>
      <c r="E275" s="59" t="s">
        <v>1118</v>
      </c>
      <c r="F275" s="1"/>
      <c r="G275" s="1"/>
      <c r="H275" s="50"/>
      <c r="I275" s="1"/>
      <c r="J275" s="50"/>
      <c r="K275" s="1"/>
      <c r="L275" s="1"/>
      <c r="M275" s="12"/>
      <c r="N275" s="2"/>
      <c r="O275" s="2"/>
      <c r="P275" s="2"/>
      <c r="Q275" s="2"/>
    </row>
    <row r="276">
      <c r="A276" s="9"/>
      <c r="B276" s="58" t="s">
        <v>78</v>
      </c>
      <c r="C276" s="1"/>
      <c r="D276" s="1"/>
      <c r="E276" s="59" t="s">
        <v>1109</v>
      </c>
      <c r="F276" s="1"/>
      <c r="G276" s="1"/>
      <c r="H276" s="50"/>
      <c r="I276" s="1"/>
      <c r="J276" s="50"/>
      <c r="K276" s="1"/>
      <c r="L276" s="1"/>
      <c r="M276" s="12"/>
      <c r="N276" s="2"/>
      <c r="O276" s="2"/>
      <c r="P276" s="2"/>
      <c r="Q276" s="2"/>
    </row>
    <row r="277">
      <c r="A277" s="9"/>
      <c r="B277" s="58" t="s">
        <v>80</v>
      </c>
      <c r="C277" s="1"/>
      <c r="D277" s="1"/>
      <c r="E277" s="59" t="s">
        <v>411</v>
      </c>
      <c r="F277" s="1"/>
      <c r="G277" s="1"/>
      <c r="H277" s="50"/>
      <c r="I277" s="1"/>
      <c r="J277" s="50"/>
      <c r="K277" s="1"/>
      <c r="L277" s="1"/>
      <c r="M277" s="12"/>
      <c r="N277" s="2"/>
      <c r="O277" s="2"/>
      <c r="P277" s="2"/>
      <c r="Q277" s="2"/>
    </row>
    <row r="278" thickBot="1">
      <c r="A278" s="9"/>
      <c r="B278" s="60" t="s">
        <v>82</v>
      </c>
      <c r="C278" s="31"/>
      <c r="D278" s="31"/>
      <c r="E278" s="61" t="s">
        <v>83</v>
      </c>
      <c r="F278" s="31"/>
      <c r="G278" s="31"/>
      <c r="H278" s="62"/>
      <c r="I278" s="31"/>
      <c r="J278" s="62"/>
      <c r="K278" s="31"/>
      <c r="L278" s="31"/>
      <c r="M278" s="12"/>
      <c r="N278" s="2"/>
      <c r="O278" s="2"/>
      <c r="P278" s="2"/>
      <c r="Q278" s="2"/>
    </row>
    <row r="279" thickTop="1">
      <c r="A279" s="9"/>
      <c r="B279" s="51">
        <v>47</v>
      </c>
      <c r="C279" s="52" t="s">
        <v>416</v>
      </c>
      <c r="D279" s="52" t="s">
        <v>3</v>
      </c>
      <c r="E279" s="52" t="s">
        <v>417</v>
      </c>
      <c r="F279" s="52" t="s">
        <v>3</v>
      </c>
      <c r="G279" s="53" t="s">
        <v>157</v>
      </c>
      <c r="H279" s="63">
        <v>121.90000000000001</v>
      </c>
      <c r="I279" s="36">
        <f>ROUND(0,2)</f>
        <v>0</v>
      </c>
      <c r="J279" s="64">
        <f>ROUND(I279*H279,2)</f>
        <v>0</v>
      </c>
      <c r="K279" s="65">
        <v>0.20999999999999999</v>
      </c>
      <c r="L279" s="66">
        <f>IF(ISNUMBER(K279),ROUND(J279*(K279+1),2),0)</f>
        <v>0</v>
      </c>
      <c r="M279" s="12"/>
      <c r="N279" s="2"/>
      <c r="O279" s="2"/>
      <c r="P279" s="2"/>
      <c r="Q279" s="42">
        <f>IF(ISNUMBER(K279),IF(H279&gt;0,IF(I279&gt;0,J279,0),0),0)</f>
        <v>0</v>
      </c>
      <c r="R279" s="27">
        <f>IF(ISNUMBER(K279)=FALSE,J279,0)</f>
        <v>0</v>
      </c>
    </row>
    <row r="280">
      <c r="A280" s="9"/>
      <c r="B280" s="58" t="s">
        <v>76</v>
      </c>
      <c r="C280" s="1"/>
      <c r="D280" s="1"/>
      <c r="E280" s="59" t="s">
        <v>1119</v>
      </c>
      <c r="F280" s="1"/>
      <c r="G280" s="1"/>
      <c r="H280" s="50"/>
      <c r="I280" s="1"/>
      <c r="J280" s="50"/>
      <c r="K280" s="1"/>
      <c r="L280" s="1"/>
      <c r="M280" s="12"/>
      <c r="N280" s="2"/>
      <c r="O280" s="2"/>
      <c r="P280" s="2"/>
      <c r="Q280" s="2"/>
    </row>
    <row r="281">
      <c r="A281" s="9"/>
      <c r="B281" s="58" t="s">
        <v>78</v>
      </c>
      <c r="C281" s="1"/>
      <c r="D281" s="1"/>
      <c r="E281" s="59" t="s">
        <v>1120</v>
      </c>
      <c r="F281" s="1"/>
      <c r="G281" s="1"/>
      <c r="H281" s="50"/>
      <c r="I281" s="1"/>
      <c r="J281" s="50"/>
      <c r="K281" s="1"/>
      <c r="L281" s="1"/>
      <c r="M281" s="12"/>
      <c r="N281" s="2"/>
      <c r="O281" s="2"/>
      <c r="P281" s="2"/>
      <c r="Q281" s="2"/>
    </row>
    <row r="282">
      <c r="A282" s="9"/>
      <c r="B282" s="58" t="s">
        <v>80</v>
      </c>
      <c r="C282" s="1"/>
      <c r="D282" s="1"/>
      <c r="E282" s="59" t="s">
        <v>411</v>
      </c>
      <c r="F282" s="1"/>
      <c r="G282" s="1"/>
      <c r="H282" s="50"/>
      <c r="I282" s="1"/>
      <c r="J282" s="50"/>
      <c r="K282" s="1"/>
      <c r="L282" s="1"/>
      <c r="M282" s="12"/>
      <c r="N282" s="2"/>
      <c r="O282" s="2"/>
      <c r="P282" s="2"/>
      <c r="Q282" s="2"/>
    </row>
    <row r="283" thickBot="1">
      <c r="A283" s="9"/>
      <c r="B283" s="60" t="s">
        <v>82</v>
      </c>
      <c r="C283" s="31"/>
      <c r="D283" s="31"/>
      <c r="E283" s="61" t="s">
        <v>83</v>
      </c>
      <c r="F283" s="31"/>
      <c r="G283" s="31"/>
      <c r="H283" s="62"/>
      <c r="I283" s="31"/>
      <c r="J283" s="62"/>
      <c r="K283" s="31"/>
      <c r="L283" s="31"/>
      <c r="M283" s="12"/>
      <c r="N283" s="2"/>
      <c r="O283" s="2"/>
      <c r="P283" s="2"/>
      <c r="Q283" s="2"/>
    </row>
    <row r="284" thickTop="1">
      <c r="A284" s="9"/>
      <c r="B284" s="51">
        <v>48</v>
      </c>
      <c r="C284" s="52" t="s">
        <v>1121</v>
      </c>
      <c r="D284" s="52" t="s">
        <v>3</v>
      </c>
      <c r="E284" s="52" t="s">
        <v>1122</v>
      </c>
      <c r="F284" s="52" t="s">
        <v>3</v>
      </c>
      <c r="G284" s="53" t="s">
        <v>185</v>
      </c>
      <c r="H284" s="63">
        <v>9.1500000000000004</v>
      </c>
      <c r="I284" s="36">
        <f>ROUND(0,2)</f>
        <v>0</v>
      </c>
      <c r="J284" s="64">
        <f>ROUND(I284*H284,2)</f>
        <v>0</v>
      </c>
      <c r="K284" s="65">
        <v>0.20999999999999999</v>
      </c>
      <c r="L284" s="66">
        <f>IF(ISNUMBER(K284),ROUND(J284*(K284+1),2),0)</f>
        <v>0</v>
      </c>
      <c r="M284" s="12"/>
      <c r="N284" s="2"/>
      <c r="O284" s="2"/>
      <c r="P284" s="2"/>
      <c r="Q284" s="42">
        <f>IF(ISNUMBER(K284),IF(H284&gt;0,IF(I284&gt;0,J284,0),0),0)</f>
        <v>0</v>
      </c>
      <c r="R284" s="27">
        <f>IF(ISNUMBER(K284)=FALSE,J284,0)</f>
        <v>0</v>
      </c>
    </row>
    <row r="285">
      <c r="A285" s="9"/>
      <c r="B285" s="58" t="s">
        <v>76</v>
      </c>
      <c r="C285" s="1"/>
      <c r="D285" s="1"/>
      <c r="E285" s="59" t="s">
        <v>1123</v>
      </c>
      <c r="F285" s="1"/>
      <c r="G285" s="1"/>
      <c r="H285" s="50"/>
      <c r="I285" s="1"/>
      <c r="J285" s="50"/>
      <c r="K285" s="1"/>
      <c r="L285" s="1"/>
      <c r="M285" s="12"/>
      <c r="N285" s="2"/>
      <c r="O285" s="2"/>
      <c r="P285" s="2"/>
      <c r="Q285" s="2"/>
    </row>
    <row r="286">
      <c r="A286" s="9"/>
      <c r="B286" s="58" t="s">
        <v>78</v>
      </c>
      <c r="C286" s="1"/>
      <c r="D286" s="1"/>
      <c r="E286" s="59" t="s">
        <v>1124</v>
      </c>
      <c r="F286" s="1"/>
      <c r="G286" s="1"/>
      <c r="H286" s="50"/>
      <c r="I286" s="1"/>
      <c r="J286" s="50"/>
      <c r="K286" s="1"/>
      <c r="L286" s="1"/>
      <c r="M286" s="12"/>
      <c r="N286" s="2"/>
      <c r="O286" s="2"/>
      <c r="P286" s="2"/>
      <c r="Q286" s="2"/>
    </row>
    <row r="287">
      <c r="A287" s="9"/>
      <c r="B287" s="58" t="s">
        <v>80</v>
      </c>
      <c r="C287" s="1"/>
      <c r="D287" s="1"/>
      <c r="E287" s="59" t="s">
        <v>1125</v>
      </c>
      <c r="F287" s="1"/>
      <c r="G287" s="1"/>
      <c r="H287" s="50"/>
      <c r="I287" s="1"/>
      <c r="J287" s="50"/>
      <c r="K287" s="1"/>
      <c r="L287" s="1"/>
      <c r="M287" s="12"/>
      <c r="N287" s="2"/>
      <c r="O287" s="2"/>
      <c r="P287" s="2"/>
      <c r="Q287" s="2"/>
    </row>
    <row r="288" thickBot="1">
      <c r="A288" s="9"/>
      <c r="B288" s="60" t="s">
        <v>82</v>
      </c>
      <c r="C288" s="31"/>
      <c r="D288" s="31"/>
      <c r="E288" s="61" t="s">
        <v>83</v>
      </c>
      <c r="F288" s="31"/>
      <c r="G288" s="31"/>
      <c r="H288" s="62"/>
      <c r="I288" s="31"/>
      <c r="J288" s="62"/>
      <c r="K288" s="31"/>
      <c r="L288" s="31"/>
      <c r="M288" s="12"/>
      <c r="N288" s="2"/>
      <c r="O288" s="2"/>
      <c r="P288" s="2"/>
      <c r="Q288" s="2"/>
    </row>
    <row r="289" thickTop="1" thickBot="1" ht="25" customHeight="1">
      <c r="A289" s="9"/>
      <c r="B289" s="1"/>
      <c r="C289" s="67">
        <v>5</v>
      </c>
      <c r="D289" s="1"/>
      <c r="E289" s="67" t="s">
        <v>268</v>
      </c>
      <c r="F289" s="1"/>
      <c r="G289" s="68" t="s">
        <v>120</v>
      </c>
      <c r="H289" s="69">
        <f>J224+J229+J234+J239+J244+J249+J254+J259+J264+J269+J274+J279+J284</f>
        <v>0</v>
      </c>
      <c r="I289" s="68" t="s">
        <v>121</v>
      </c>
      <c r="J289" s="70">
        <f>(L289-H289)</f>
        <v>0</v>
      </c>
      <c r="K289" s="68" t="s">
        <v>122</v>
      </c>
      <c r="L289" s="71">
        <f>L224+L229+L234+L239+L244+L249+L254+L259+L264+L269+L274+L279+L284</f>
        <v>0</v>
      </c>
      <c r="M289" s="12"/>
      <c r="N289" s="2"/>
      <c r="O289" s="2"/>
      <c r="P289" s="2"/>
      <c r="Q289" s="42">
        <f>0+Q224+Q229+Q234+Q239+Q244+Q249+Q254+Q259+Q264+Q269+Q274+Q279+Q284</f>
        <v>0</v>
      </c>
      <c r="R289" s="27">
        <f>0+R224+R229+R234+R239+R244+R249+R254+R259+R264+R269+R274+R279+R284</f>
        <v>0</v>
      </c>
      <c r="S289" s="72">
        <f>Q289*(1+J289)+R289</f>
        <v>0</v>
      </c>
    </row>
    <row r="290" thickTop="1" thickBot="1" ht="25" customHeight="1">
      <c r="A290" s="9"/>
      <c r="B290" s="73"/>
      <c r="C290" s="73"/>
      <c r="D290" s="73"/>
      <c r="E290" s="73"/>
      <c r="F290" s="73"/>
      <c r="G290" s="74" t="s">
        <v>123</v>
      </c>
      <c r="H290" s="75">
        <f>J224+J229+J234+J239+J244+J249+J254+J259+J264+J269+J274+J279+J284</f>
        <v>0</v>
      </c>
      <c r="I290" s="74" t="s">
        <v>124</v>
      </c>
      <c r="J290" s="76">
        <f>0+J289</f>
        <v>0</v>
      </c>
      <c r="K290" s="74" t="s">
        <v>125</v>
      </c>
      <c r="L290" s="77">
        <f>L224+L229+L234+L239+L244+L249+L254+L259+L264+L269+L274+L279+L284</f>
        <v>0</v>
      </c>
      <c r="M290" s="12"/>
      <c r="N290" s="2"/>
      <c r="O290" s="2"/>
      <c r="P290" s="2"/>
      <c r="Q290" s="2"/>
    </row>
    <row r="291" ht="40" customHeight="1">
      <c r="A291" s="9"/>
      <c r="B291" s="78" t="s">
        <v>872</v>
      </c>
      <c r="C291" s="1"/>
      <c r="D291" s="1"/>
      <c r="E291" s="1"/>
      <c r="F291" s="1"/>
      <c r="G291" s="1"/>
      <c r="H291" s="50"/>
      <c r="I291" s="1"/>
      <c r="J291" s="50"/>
      <c r="K291" s="1"/>
      <c r="L291" s="1"/>
      <c r="M291" s="12"/>
      <c r="N291" s="2"/>
      <c r="O291" s="2"/>
      <c r="P291" s="2"/>
      <c r="Q291" s="2"/>
    </row>
    <row r="292">
      <c r="A292" s="9"/>
      <c r="B292" s="51">
        <v>49</v>
      </c>
      <c r="C292" s="52" t="s">
        <v>883</v>
      </c>
      <c r="D292" s="52" t="s">
        <v>3</v>
      </c>
      <c r="E292" s="52" t="s">
        <v>884</v>
      </c>
      <c r="F292" s="52" t="s">
        <v>3</v>
      </c>
      <c r="G292" s="53" t="s">
        <v>157</v>
      </c>
      <c r="H292" s="54">
        <v>11.199999999999999</v>
      </c>
      <c r="I292" s="25">
        <f>ROUND(0,2)</f>
        <v>0</v>
      </c>
      <c r="J292" s="55">
        <f>ROUND(I292*H292,2)</f>
        <v>0</v>
      </c>
      <c r="K292" s="56">
        <v>0.20999999999999999</v>
      </c>
      <c r="L292" s="57">
        <f>IF(ISNUMBER(K292),ROUND(J292*(K292+1),2),0)</f>
        <v>0</v>
      </c>
      <c r="M292" s="12"/>
      <c r="N292" s="2"/>
      <c r="O292" s="2"/>
      <c r="P292" s="2"/>
      <c r="Q292" s="42">
        <f>IF(ISNUMBER(K292),IF(H292&gt;0,IF(I292&gt;0,J292,0),0),0)</f>
        <v>0</v>
      </c>
      <c r="R292" s="27">
        <f>IF(ISNUMBER(K292)=FALSE,J292,0)</f>
        <v>0</v>
      </c>
    </row>
    <row r="293">
      <c r="A293" s="9"/>
      <c r="B293" s="58" t="s">
        <v>76</v>
      </c>
      <c r="C293" s="1"/>
      <c r="D293" s="1"/>
      <c r="E293" s="59" t="s">
        <v>1126</v>
      </c>
      <c r="F293" s="1"/>
      <c r="G293" s="1"/>
      <c r="H293" s="50"/>
      <c r="I293" s="1"/>
      <c r="J293" s="50"/>
      <c r="K293" s="1"/>
      <c r="L293" s="1"/>
      <c r="M293" s="12"/>
      <c r="N293" s="2"/>
      <c r="O293" s="2"/>
      <c r="P293" s="2"/>
      <c r="Q293" s="2"/>
    </row>
    <row r="294">
      <c r="A294" s="9"/>
      <c r="B294" s="58" t="s">
        <v>78</v>
      </c>
      <c r="C294" s="1"/>
      <c r="D294" s="1"/>
      <c r="E294" s="59" t="s">
        <v>1127</v>
      </c>
      <c r="F294" s="1"/>
      <c r="G294" s="1"/>
      <c r="H294" s="50"/>
      <c r="I294" s="1"/>
      <c r="J294" s="50"/>
      <c r="K294" s="1"/>
      <c r="L294" s="1"/>
      <c r="M294" s="12"/>
      <c r="N294" s="2"/>
      <c r="O294" s="2"/>
      <c r="P294" s="2"/>
      <c r="Q294" s="2"/>
    </row>
    <row r="295">
      <c r="A295" s="9"/>
      <c r="B295" s="58" t="s">
        <v>80</v>
      </c>
      <c r="C295" s="1"/>
      <c r="D295" s="1"/>
      <c r="E295" s="59" t="s">
        <v>882</v>
      </c>
      <c r="F295" s="1"/>
      <c r="G295" s="1"/>
      <c r="H295" s="50"/>
      <c r="I295" s="1"/>
      <c r="J295" s="50"/>
      <c r="K295" s="1"/>
      <c r="L295" s="1"/>
      <c r="M295" s="12"/>
      <c r="N295" s="2"/>
      <c r="O295" s="2"/>
      <c r="P295" s="2"/>
      <c r="Q295" s="2"/>
    </row>
    <row r="296" thickBot="1">
      <c r="A296" s="9"/>
      <c r="B296" s="60" t="s">
        <v>82</v>
      </c>
      <c r="C296" s="31"/>
      <c r="D296" s="31"/>
      <c r="E296" s="61" t="s">
        <v>83</v>
      </c>
      <c r="F296" s="31"/>
      <c r="G296" s="31"/>
      <c r="H296" s="62"/>
      <c r="I296" s="31"/>
      <c r="J296" s="62"/>
      <c r="K296" s="31"/>
      <c r="L296" s="31"/>
      <c r="M296" s="12"/>
      <c r="N296" s="2"/>
      <c r="O296" s="2"/>
      <c r="P296" s="2"/>
      <c r="Q296" s="2"/>
    </row>
    <row r="297" thickTop="1" thickBot="1" ht="25" customHeight="1">
      <c r="A297" s="9"/>
      <c r="B297" s="1"/>
      <c r="C297" s="67">
        <v>7</v>
      </c>
      <c r="D297" s="1"/>
      <c r="E297" s="67" t="s">
        <v>749</v>
      </c>
      <c r="F297" s="1"/>
      <c r="G297" s="68" t="s">
        <v>120</v>
      </c>
      <c r="H297" s="69">
        <f>0+J292</f>
        <v>0</v>
      </c>
      <c r="I297" s="68" t="s">
        <v>121</v>
      </c>
      <c r="J297" s="70">
        <f>(L297-H297)</f>
        <v>0</v>
      </c>
      <c r="K297" s="68" t="s">
        <v>122</v>
      </c>
      <c r="L297" s="71">
        <f>0+L292</f>
        <v>0</v>
      </c>
      <c r="M297" s="12"/>
      <c r="N297" s="2"/>
      <c r="O297" s="2"/>
      <c r="P297" s="2"/>
      <c r="Q297" s="42">
        <f>0+Q292</f>
        <v>0</v>
      </c>
      <c r="R297" s="27">
        <f>0+R292</f>
        <v>0</v>
      </c>
      <c r="S297" s="72">
        <f>Q297*(1+J297)+R297</f>
        <v>0</v>
      </c>
    </row>
    <row r="298" thickTop="1" thickBot="1" ht="25" customHeight="1">
      <c r="A298" s="9"/>
      <c r="B298" s="73"/>
      <c r="C298" s="73"/>
      <c r="D298" s="73"/>
      <c r="E298" s="73"/>
      <c r="F298" s="73"/>
      <c r="G298" s="74" t="s">
        <v>123</v>
      </c>
      <c r="H298" s="75">
        <f>0+J292</f>
        <v>0</v>
      </c>
      <c r="I298" s="74" t="s">
        <v>124</v>
      </c>
      <c r="J298" s="76">
        <f>0+J297</f>
        <v>0</v>
      </c>
      <c r="K298" s="74" t="s">
        <v>125</v>
      </c>
      <c r="L298" s="77">
        <f>0+L292</f>
        <v>0</v>
      </c>
      <c r="M298" s="12"/>
      <c r="N298" s="2"/>
      <c r="O298" s="2"/>
      <c r="P298" s="2"/>
      <c r="Q298" s="2"/>
    </row>
    <row r="299" ht="40" customHeight="1">
      <c r="A299" s="9"/>
      <c r="B299" s="78" t="s">
        <v>420</v>
      </c>
      <c r="C299" s="1"/>
      <c r="D299" s="1"/>
      <c r="E299" s="1"/>
      <c r="F299" s="1"/>
      <c r="G299" s="1"/>
      <c r="H299" s="50"/>
      <c r="I299" s="1"/>
      <c r="J299" s="50"/>
      <c r="K299" s="1"/>
      <c r="L299" s="1"/>
      <c r="M299" s="12"/>
      <c r="N299" s="2"/>
      <c r="O299" s="2"/>
      <c r="P299" s="2"/>
      <c r="Q299" s="2"/>
    </row>
    <row r="300">
      <c r="A300" s="9"/>
      <c r="B300" s="51">
        <v>50</v>
      </c>
      <c r="C300" s="52" t="s">
        <v>1128</v>
      </c>
      <c r="D300" s="52" t="s">
        <v>3</v>
      </c>
      <c r="E300" s="52" t="s">
        <v>1129</v>
      </c>
      <c r="F300" s="52" t="s">
        <v>3</v>
      </c>
      <c r="G300" s="53" t="s">
        <v>117</v>
      </c>
      <c r="H300" s="54">
        <v>1</v>
      </c>
      <c r="I300" s="25">
        <f>ROUND(0,2)</f>
        <v>0</v>
      </c>
      <c r="J300" s="55">
        <f>ROUND(I300*H300,2)</f>
        <v>0</v>
      </c>
      <c r="K300" s="56">
        <v>0.20999999999999999</v>
      </c>
      <c r="L300" s="57">
        <f>IF(ISNUMBER(K300),ROUND(J300*(K300+1),2),0)</f>
        <v>0</v>
      </c>
      <c r="M300" s="12"/>
      <c r="N300" s="2"/>
      <c r="O300" s="2"/>
      <c r="P300" s="2"/>
      <c r="Q300" s="42">
        <f>IF(ISNUMBER(K300),IF(H300&gt;0,IF(I300&gt;0,J300,0),0),0)</f>
        <v>0</v>
      </c>
      <c r="R300" s="27">
        <f>IF(ISNUMBER(K300)=FALSE,J300,0)</f>
        <v>0</v>
      </c>
    </row>
    <row r="301">
      <c r="A301" s="9"/>
      <c r="B301" s="58" t="s">
        <v>76</v>
      </c>
      <c r="C301" s="1"/>
      <c r="D301" s="1"/>
      <c r="E301" s="59" t="s">
        <v>3</v>
      </c>
      <c r="F301" s="1"/>
      <c r="G301" s="1"/>
      <c r="H301" s="50"/>
      <c r="I301" s="1"/>
      <c r="J301" s="50"/>
      <c r="K301" s="1"/>
      <c r="L301" s="1"/>
      <c r="M301" s="12"/>
      <c r="N301" s="2"/>
      <c r="O301" s="2"/>
      <c r="P301" s="2"/>
      <c r="Q301" s="2"/>
    </row>
    <row r="302">
      <c r="A302" s="9"/>
      <c r="B302" s="58" t="s">
        <v>78</v>
      </c>
      <c r="C302" s="1"/>
      <c r="D302" s="1"/>
      <c r="E302" s="59" t="s">
        <v>79</v>
      </c>
      <c r="F302" s="1"/>
      <c r="G302" s="1"/>
      <c r="H302" s="50"/>
      <c r="I302" s="1"/>
      <c r="J302" s="50"/>
      <c r="K302" s="1"/>
      <c r="L302" s="1"/>
      <c r="M302" s="12"/>
      <c r="N302" s="2"/>
      <c r="O302" s="2"/>
      <c r="P302" s="2"/>
      <c r="Q302" s="2"/>
    </row>
    <row r="303">
      <c r="A303" s="9"/>
      <c r="B303" s="58" t="s">
        <v>80</v>
      </c>
      <c r="C303" s="1"/>
      <c r="D303" s="1"/>
      <c r="E303" s="59" t="s">
        <v>1130</v>
      </c>
      <c r="F303" s="1"/>
      <c r="G303" s="1"/>
      <c r="H303" s="50"/>
      <c r="I303" s="1"/>
      <c r="J303" s="50"/>
      <c r="K303" s="1"/>
      <c r="L303" s="1"/>
      <c r="M303" s="12"/>
      <c r="N303" s="2"/>
      <c r="O303" s="2"/>
      <c r="P303" s="2"/>
      <c r="Q303" s="2"/>
    </row>
    <row r="304" thickBot="1">
      <c r="A304" s="9"/>
      <c r="B304" s="60" t="s">
        <v>82</v>
      </c>
      <c r="C304" s="31"/>
      <c r="D304" s="31"/>
      <c r="E304" s="61" t="s">
        <v>83</v>
      </c>
      <c r="F304" s="31"/>
      <c r="G304" s="31"/>
      <c r="H304" s="62"/>
      <c r="I304" s="31"/>
      <c r="J304" s="62"/>
      <c r="K304" s="31"/>
      <c r="L304" s="31"/>
      <c r="M304" s="12"/>
      <c r="N304" s="2"/>
      <c r="O304" s="2"/>
      <c r="P304" s="2"/>
      <c r="Q304" s="2"/>
    </row>
    <row r="305" thickTop="1">
      <c r="A305" s="9"/>
      <c r="B305" s="51">
        <v>51</v>
      </c>
      <c r="C305" s="52" t="s">
        <v>1131</v>
      </c>
      <c r="D305" s="52" t="s">
        <v>3</v>
      </c>
      <c r="E305" s="52" t="s">
        <v>1132</v>
      </c>
      <c r="F305" s="52" t="s">
        <v>3</v>
      </c>
      <c r="G305" s="53" t="s">
        <v>117</v>
      </c>
      <c r="H305" s="63">
        <v>4</v>
      </c>
      <c r="I305" s="36">
        <f>ROUND(0,2)</f>
        <v>0</v>
      </c>
      <c r="J305" s="64">
        <f>ROUND(I305*H305,2)</f>
        <v>0</v>
      </c>
      <c r="K305" s="65">
        <v>0.20999999999999999</v>
      </c>
      <c r="L305" s="66">
        <f>IF(ISNUMBER(K305),ROUND(J305*(K305+1),2),0)</f>
        <v>0</v>
      </c>
      <c r="M305" s="12"/>
      <c r="N305" s="2"/>
      <c r="O305" s="2"/>
      <c r="P305" s="2"/>
      <c r="Q305" s="42">
        <f>IF(ISNUMBER(K305),IF(H305&gt;0,IF(I305&gt;0,J305,0),0),0)</f>
        <v>0</v>
      </c>
      <c r="R305" s="27">
        <f>IF(ISNUMBER(K305)=FALSE,J305,0)</f>
        <v>0</v>
      </c>
    </row>
    <row r="306">
      <c r="A306" s="9"/>
      <c r="B306" s="58" t="s">
        <v>76</v>
      </c>
      <c r="C306" s="1"/>
      <c r="D306" s="1"/>
      <c r="E306" s="59" t="s">
        <v>1133</v>
      </c>
      <c r="F306" s="1"/>
      <c r="G306" s="1"/>
      <c r="H306" s="50"/>
      <c r="I306" s="1"/>
      <c r="J306" s="50"/>
      <c r="K306" s="1"/>
      <c r="L306" s="1"/>
      <c r="M306" s="12"/>
      <c r="N306" s="2"/>
      <c r="O306" s="2"/>
      <c r="P306" s="2"/>
      <c r="Q306" s="2"/>
    </row>
    <row r="307">
      <c r="A307" s="9"/>
      <c r="B307" s="58" t="s">
        <v>78</v>
      </c>
      <c r="C307" s="1"/>
      <c r="D307" s="1"/>
      <c r="E307" s="59" t="s">
        <v>1134</v>
      </c>
      <c r="F307" s="1"/>
      <c r="G307" s="1"/>
      <c r="H307" s="50"/>
      <c r="I307" s="1"/>
      <c r="J307" s="50"/>
      <c r="K307" s="1"/>
      <c r="L307" s="1"/>
      <c r="M307" s="12"/>
      <c r="N307" s="2"/>
      <c r="O307" s="2"/>
      <c r="P307" s="2"/>
      <c r="Q307" s="2"/>
    </row>
    <row r="308">
      <c r="A308" s="9"/>
      <c r="B308" s="58" t="s">
        <v>80</v>
      </c>
      <c r="C308" s="1"/>
      <c r="D308" s="1"/>
      <c r="E308" s="59" t="s">
        <v>439</v>
      </c>
      <c r="F308" s="1"/>
      <c r="G308" s="1"/>
      <c r="H308" s="50"/>
      <c r="I308" s="1"/>
      <c r="J308" s="50"/>
      <c r="K308" s="1"/>
      <c r="L308" s="1"/>
      <c r="M308" s="12"/>
      <c r="N308" s="2"/>
      <c r="O308" s="2"/>
      <c r="P308" s="2"/>
      <c r="Q308" s="2"/>
    </row>
    <row r="309" thickBot="1">
      <c r="A309" s="9"/>
      <c r="B309" s="60" t="s">
        <v>82</v>
      </c>
      <c r="C309" s="31"/>
      <c r="D309" s="31"/>
      <c r="E309" s="61" t="s">
        <v>83</v>
      </c>
      <c r="F309" s="31"/>
      <c r="G309" s="31"/>
      <c r="H309" s="62"/>
      <c r="I309" s="31"/>
      <c r="J309" s="62"/>
      <c r="K309" s="31"/>
      <c r="L309" s="31"/>
      <c r="M309" s="12"/>
      <c r="N309" s="2"/>
      <c r="O309" s="2"/>
      <c r="P309" s="2"/>
      <c r="Q309" s="2"/>
    </row>
    <row r="310" thickTop="1" thickBot="1" ht="25" customHeight="1">
      <c r="A310" s="9"/>
      <c r="B310" s="1"/>
      <c r="C310" s="67">
        <v>8</v>
      </c>
      <c r="D310" s="1"/>
      <c r="E310" s="67" t="s">
        <v>269</v>
      </c>
      <c r="F310" s="1"/>
      <c r="G310" s="68" t="s">
        <v>120</v>
      </c>
      <c r="H310" s="69">
        <f>J300+J305</f>
        <v>0</v>
      </c>
      <c r="I310" s="68" t="s">
        <v>121</v>
      </c>
      <c r="J310" s="70">
        <f>(L310-H310)</f>
        <v>0</v>
      </c>
      <c r="K310" s="68" t="s">
        <v>122</v>
      </c>
      <c r="L310" s="71">
        <f>L300+L305</f>
        <v>0</v>
      </c>
      <c r="M310" s="12"/>
      <c r="N310" s="2"/>
      <c r="O310" s="2"/>
      <c r="P310" s="2"/>
      <c r="Q310" s="42">
        <f>0+Q300+Q305</f>
        <v>0</v>
      </c>
      <c r="R310" s="27">
        <f>0+R300+R305</f>
        <v>0</v>
      </c>
      <c r="S310" s="72">
        <f>Q310*(1+J310)+R310</f>
        <v>0</v>
      </c>
    </row>
    <row r="311" thickTop="1" thickBot="1" ht="25" customHeight="1">
      <c r="A311" s="9"/>
      <c r="B311" s="73"/>
      <c r="C311" s="73"/>
      <c r="D311" s="73"/>
      <c r="E311" s="73"/>
      <c r="F311" s="73"/>
      <c r="G311" s="74" t="s">
        <v>123</v>
      </c>
      <c r="H311" s="75">
        <f>J300+J305</f>
        <v>0</v>
      </c>
      <c r="I311" s="74" t="s">
        <v>124</v>
      </c>
      <c r="J311" s="76">
        <f>0+J310</f>
        <v>0</v>
      </c>
      <c r="K311" s="74" t="s">
        <v>125</v>
      </c>
      <c r="L311" s="77">
        <f>L300+L305</f>
        <v>0</v>
      </c>
      <c r="M311" s="12"/>
      <c r="N311" s="2"/>
      <c r="O311" s="2"/>
      <c r="P311" s="2"/>
      <c r="Q311" s="2"/>
    </row>
    <row r="312" ht="40" customHeight="1">
      <c r="A312" s="9"/>
      <c r="B312" s="78" t="s">
        <v>246</v>
      </c>
      <c r="C312" s="1"/>
      <c r="D312" s="1"/>
      <c r="E312" s="1"/>
      <c r="F312" s="1"/>
      <c r="G312" s="1"/>
      <c r="H312" s="50"/>
      <c r="I312" s="1"/>
      <c r="J312" s="50"/>
      <c r="K312" s="1"/>
      <c r="L312" s="1"/>
      <c r="M312" s="12"/>
      <c r="N312" s="2"/>
      <c r="O312" s="2"/>
      <c r="P312" s="2"/>
      <c r="Q312" s="2"/>
    </row>
    <row r="313">
      <c r="A313" s="9"/>
      <c r="B313" s="51">
        <v>52</v>
      </c>
      <c r="C313" s="52" t="s">
        <v>700</v>
      </c>
      <c r="D313" s="52" t="s">
        <v>3</v>
      </c>
      <c r="E313" s="52" t="s">
        <v>701</v>
      </c>
      <c r="F313" s="52" t="s">
        <v>3</v>
      </c>
      <c r="G313" s="53" t="s">
        <v>117</v>
      </c>
      <c r="H313" s="54">
        <v>2</v>
      </c>
      <c r="I313" s="25">
        <f>ROUND(0,2)</f>
        <v>0</v>
      </c>
      <c r="J313" s="55">
        <f>ROUND(I313*H313,2)</f>
        <v>0</v>
      </c>
      <c r="K313" s="56">
        <v>0.20999999999999999</v>
      </c>
      <c r="L313" s="57">
        <f>IF(ISNUMBER(K313),ROUND(J313*(K313+1),2),0)</f>
        <v>0</v>
      </c>
      <c r="M313" s="12"/>
      <c r="N313" s="2"/>
      <c r="O313" s="2"/>
      <c r="P313" s="2"/>
      <c r="Q313" s="42">
        <f>IF(ISNUMBER(K313),IF(H313&gt;0,IF(I313&gt;0,J313,0),0),0)</f>
        <v>0</v>
      </c>
      <c r="R313" s="27">
        <f>IF(ISNUMBER(K313)=FALSE,J313,0)</f>
        <v>0</v>
      </c>
    </row>
    <row r="314">
      <c r="A314" s="9"/>
      <c r="B314" s="58" t="s">
        <v>76</v>
      </c>
      <c r="C314" s="1"/>
      <c r="D314" s="1"/>
      <c r="E314" s="59" t="s">
        <v>1135</v>
      </c>
      <c r="F314" s="1"/>
      <c r="G314" s="1"/>
      <c r="H314" s="50"/>
      <c r="I314" s="1"/>
      <c r="J314" s="50"/>
      <c r="K314" s="1"/>
      <c r="L314" s="1"/>
      <c r="M314" s="12"/>
      <c r="N314" s="2"/>
      <c r="O314" s="2"/>
      <c r="P314" s="2"/>
      <c r="Q314" s="2"/>
    </row>
    <row r="315">
      <c r="A315" s="9"/>
      <c r="B315" s="58" t="s">
        <v>78</v>
      </c>
      <c r="C315" s="1"/>
      <c r="D315" s="1"/>
      <c r="E315" s="59" t="s">
        <v>1136</v>
      </c>
      <c r="F315" s="1"/>
      <c r="G315" s="1"/>
      <c r="H315" s="50"/>
      <c r="I315" s="1"/>
      <c r="J315" s="50"/>
      <c r="K315" s="1"/>
      <c r="L315" s="1"/>
      <c r="M315" s="12"/>
      <c r="N315" s="2"/>
      <c r="O315" s="2"/>
      <c r="P315" s="2"/>
      <c r="Q315" s="2"/>
    </row>
    <row r="316">
      <c r="A316" s="9"/>
      <c r="B316" s="58" t="s">
        <v>80</v>
      </c>
      <c r="C316" s="1"/>
      <c r="D316" s="1"/>
      <c r="E316" s="59" t="s">
        <v>704</v>
      </c>
      <c r="F316" s="1"/>
      <c r="G316" s="1"/>
      <c r="H316" s="50"/>
      <c r="I316" s="1"/>
      <c r="J316" s="50"/>
      <c r="K316" s="1"/>
      <c r="L316" s="1"/>
      <c r="M316" s="12"/>
      <c r="N316" s="2"/>
      <c r="O316" s="2"/>
      <c r="P316" s="2"/>
      <c r="Q316" s="2"/>
    </row>
    <row r="317" thickBot="1">
      <c r="A317" s="9"/>
      <c r="B317" s="60" t="s">
        <v>82</v>
      </c>
      <c r="C317" s="31"/>
      <c r="D317" s="31"/>
      <c r="E317" s="61" t="s">
        <v>83</v>
      </c>
      <c r="F317" s="31"/>
      <c r="G317" s="31"/>
      <c r="H317" s="62"/>
      <c r="I317" s="31"/>
      <c r="J317" s="62"/>
      <c r="K317" s="31"/>
      <c r="L317" s="31"/>
      <c r="M317" s="12"/>
      <c r="N317" s="2"/>
      <c r="O317" s="2"/>
      <c r="P317" s="2"/>
      <c r="Q317" s="2"/>
    </row>
    <row r="318" thickTop="1">
      <c r="A318" s="9"/>
      <c r="B318" s="51">
        <v>53</v>
      </c>
      <c r="C318" s="52" t="s">
        <v>710</v>
      </c>
      <c r="D318" s="52" t="s">
        <v>3</v>
      </c>
      <c r="E318" s="52" t="s">
        <v>711</v>
      </c>
      <c r="F318" s="52" t="s">
        <v>3</v>
      </c>
      <c r="G318" s="53" t="s">
        <v>117</v>
      </c>
      <c r="H318" s="63">
        <v>5</v>
      </c>
      <c r="I318" s="36">
        <f>ROUND(0,2)</f>
        <v>0</v>
      </c>
      <c r="J318" s="64">
        <f>ROUND(I318*H318,2)</f>
        <v>0</v>
      </c>
      <c r="K318" s="65">
        <v>0.20999999999999999</v>
      </c>
      <c r="L318" s="66">
        <f>IF(ISNUMBER(K318),ROUND(J318*(K318+1),2),0)</f>
        <v>0</v>
      </c>
      <c r="M318" s="12"/>
      <c r="N318" s="2"/>
      <c r="O318" s="2"/>
      <c r="P318" s="2"/>
      <c r="Q318" s="42">
        <f>IF(ISNUMBER(K318),IF(H318&gt;0,IF(I318&gt;0,J318,0),0),0)</f>
        <v>0</v>
      </c>
      <c r="R318" s="27">
        <f>IF(ISNUMBER(K318)=FALSE,J318,0)</f>
        <v>0</v>
      </c>
    </row>
    <row r="319">
      <c r="A319" s="9"/>
      <c r="B319" s="58" t="s">
        <v>76</v>
      </c>
      <c r="C319" s="1"/>
      <c r="D319" s="1"/>
      <c r="E319" s="59" t="s">
        <v>3</v>
      </c>
      <c r="F319" s="1"/>
      <c r="G319" s="1"/>
      <c r="H319" s="50"/>
      <c r="I319" s="1"/>
      <c r="J319" s="50"/>
      <c r="K319" s="1"/>
      <c r="L319" s="1"/>
      <c r="M319" s="12"/>
      <c r="N319" s="2"/>
      <c r="O319" s="2"/>
      <c r="P319" s="2"/>
      <c r="Q319" s="2"/>
    </row>
    <row r="320">
      <c r="A320" s="9"/>
      <c r="B320" s="58" t="s">
        <v>78</v>
      </c>
      <c r="C320" s="1"/>
      <c r="D320" s="1"/>
      <c r="E320" s="59" t="s">
        <v>1137</v>
      </c>
      <c r="F320" s="1"/>
      <c r="G320" s="1"/>
      <c r="H320" s="50"/>
      <c r="I320" s="1"/>
      <c r="J320" s="50"/>
      <c r="K320" s="1"/>
      <c r="L320" s="1"/>
      <c r="M320" s="12"/>
      <c r="N320" s="2"/>
      <c r="O320" s="2"/>
      <c r="P320" s="2"/>
      <c r="Q320" s="2"/>
    </row>
    <row r="321">
      <c r="A321" s="9"/>
      <c r="B321" s="58" t="s">
        <v>80</v>
      </c>
      <c r="C321" s="1"/>
      <c r="D321" s="1"/>
      <c r="E321" s="59" t="s">
        <v>713</v>
      </c>
      <c r="F321" s="1"/>
      <c r="G321" s="1"/>
      <c r="H321" s="50"/>
      <c r="I321" s="1"/>
      <c r="J321" s="50"/>
      <c r="K321" s="1"/>
      <c r="L321" s="1"/>
      <c r="M321" s="12"/>
      <c r="N321" s="2"/>
      <c r="O321" s="2"/>
      <c r="P321" s="2"/>
      <c r="Q321" s="2"/>
    </row>
    <row r="322" thickBot="1">
      <c r="A322" s="9"/>
      <c r="B322" s="60" t="s">
        <v>82</v>
      </c>
      <c r="C322" s="31"/>
      <c r="D322" s="31"/>
      <c r="E322" s="61" t="s">
        <v>83</v>
      </c>
      <c r="F322" s="31"/>
      <c r="G322" s="31"/>
      <c r="H322" s="62"/>
      <c r="I322" s="31"/>
      <c r="J322" s="62"/>
      <c r="K322" s="31"/>
      <c r="L322" s="31"/>
      <c r="M322" s="12"/>
      <c r="N322" s="2"/>
      <c r="O322" s="2"/>
      <c r="P322" s="2"/>
      <c r="Q322" s="2"/>
    </row>
    <row r="323" thickTop="1">
      <c r="A323" s="9"/>
      <c r="B323" s="51">
        <v>54</v>
      </c>
      <c r="C323" s="52" t="s">
        <v>719</v>
      </c>
      <c r="D323" s="52" t="s">
        <v>3</v>
      </c>
      <c r="E323" s="52" t="s">
        <v>720</v>
      </c>
      <c r="F323" s="52" t="s">
        <v>3</v>
      </c>
      <c r="G323" s="53" t="s">
        <v>117</v>
      </c>
      <c r="H323" s="63">
        <v>4</v>
      </c>
      <c r="I323" s="36">
        <f>ROUND(0,2)</f>
        <v>0</v>
      </c>
      <c r="J323" s="64">
        <f>ROUND(I323*H323,2)</f>
        <v>0</v>
      </c>
      <c r="K323" s="65">
        <v>0.20999999999999999</v>
      </c>
      <c r="L323" s="66">
        <f>IF(ISNUMBER(K323),ROUND(J323*(K323+1),2),0)</f>
        <v>0</v>
      </c>
      <c r="M323" s="12"/>
      <c r="N323" s="2"/>
      <c r="O323" s="2"/>
      <c r="P323" s="2"/>
      <c r="Q323" s="42">
        <f>IF(ISNUMBER(K323),IF(H323&gt;0,IF(I323&gt;0,J323,0),0),0)</f>
        <v>0</v>
      </c>
      <c r="R323" s="27">
        <f>IF(ISNUMBER(K323)=FALSE,J323,0)</f>
        <v>0</v>
      </c>
    </row>
    <row r="324">
      <c r="A324" s="9"/>
      <c r="B324" s="58" t="s">
        <v>76</v>
      </c>
      <c r="C324" s="1"/>
      <c r="D324" s="1"/>
      <c r="E324" s="59" t="s">
        <v>3</v>
      </c>
      <c r="F324" s="1"/>
      <c r="G324" s="1"/>
      <c r="H324" s="50"/>
      <c r="I324" s="1"/>
      <c r="J324" s="50"/>
      <c r="K324" s="1"/>
      <c r="L324" s="1"/>
      <c r="M324" s="12"/>
      <c r="N324" s="2"/>
      <c r="O324" s="2"/>
      <c r="P324" s="2"/>
      <c r="Q324" s="2"/>
    </row>
    <row r="325">
      <c r="A325" s="9"/>
      <c r="B325" s="58" t="s">
        <v>78</v>
      </c>
      <c r="C325" s="1"/>
      <c r="D325" s="1"/>
      <c r="E325" s="59" t="s">
        <v>1138</v>
      </c>
      <c r="F325" s="1"/>
      <c r="G325" s="1"/>
      <c r="H325" s="50"/>
      <c r="I325" s="1"/>
      <c r="J325" s="50"/>
      <c r="K325" s="1"/>
      <c r="L325" s="1"/>
      <c r="M325" s="12"/>
      <c r="N325" s="2"/>
      <c r="O325" s="2"/>
      <c r="P325" s="2"/>
      <c r="Q325" s="2"/>
    </row>
    <row r="326">
      <c r="A326" s="9"/>
      <c r="B326" s="58" t="s">
        <v>80</v>
      </c>
      <c r="C326" s="1"/>
      <c r="D326" s="1"/>
      <c r="E326" s="59" t="s">
        <v>722</v>
      </c>
      <c r="F326" s="1"/>
      <c r="G326" s="1"/>
      <c r="H326" s="50"/>
      <c r="I326" s="1"/>
      <c r="J326" s="50"/>
      <c r="K326" s="1"/>
      <c r="L326" s="1"/>
      <c r="M326" s="12"/>
      <c r="N326" s="2"/>
      <c r="O326" s="2"/>
      <c r="P326" s="2"/>
      <c r="Q326" s="2"/>
    </row>
    <row r="327" thickBot="1">
      <c r="A327" s="9"/>
      <c r="B327" s="60" t="s">
        <v>82</v>
      </c>
      <c r="C327" s="31"/>
      <c r="D327" s="31"/>
      <c r="E327" s="61" t="s">
        <v>83</v>
      </c>
      <c r="F327" s="31"/>
      <c r="G327" s="31"/>
      <c r="H327" s="62"/>
      <c r="I327" s="31"/>
      <c r="J327" s="62"/>
      <c r="K327" s="31"/>
      <c r="L327" s="31"/>
      <c r="M327" s="12"/>
      <c r="N327" s="2"/>
      <c r="O327" s="2"/>
      <c r="P327" s="2"/>
      <c r="Q327" s="2"/>
    </row>
    <row r="328" thickTop="1">
      <c r="A328" s="9"/>
      <c r="B328" s="51">
        <v>55</v>
      </c>
      <c r="C328" s="52" t="s">
        <v>729</v>
      </c>
      <c r="D328" s="52"/>
      <c r="E328" s="52" t="s">
        <v>730</v>
      </c>
      <c r="F328" s="52" t="s">
        <v>3</v>
      </c>
      <c r="G328" s="53" t="s">
        <v>157</v>
      </c>
      <c r="H328" s="63">
        <v>32.125</v>
      </c>
      <c r="I328" s="36">
        <f>ROUND(0,2)</f>
        <v>0</v>
      </c>
      <c r="J328" s="64">
        <f>ROUND(I328*H328,2)</f>
        <v>0</v>
      </c>
      <c r="K328" s="65">
        <v>0.20999999999999999</v>
      </c>
      <c r="L328" s="66">
        <f>IF(ISNUMBER(K328),ROUND(J328*(K328+1),2),0)</f>
        <v>0</v>
      </c>
      <c r="M328" s="12"/>
      <c r="N328" s="2"/>
      <c r="O328" s="2"/>
      <c r="P328" s="2"/>
      <c r="Q328" s="42">
        <f>IF(ISNUMBER(K328),IF(H328&gt;0,IF(I328&gt;0,J328,0),0),0)</f>
        <v>0</v>
      </c>
      <c r="R328" s="27">
        <f>IF(ISNUMBER(K328)=FALSE,J328,0)</f>
        <v>0</v>
      </c>
    </row>
    <row r="329">
      <c r="A329" s="9"/>
      <c r="B329" s="58" t="s">
        <v>76</v>
      </c>
      <c r="C329" s="1"/>
      <c r="D329" s="1"/>
      <c r="E329" s="59" t="s">
        <v>731</v>
      </c>
      <c r="F329" s="1"/>
      <c r="G329" s="1"/>
      <c r="H329" s="50"/>
      <c r="I329" s="1"/>
      <c r="J329" s="50"/>
      <c r="K329" s="1"/>
      <c r="L329" s="1"/>
      <c r="M329" s="12"/>
      <c r="N329" s="2"/>
      <c r="O329" s="2"/>
      <c r="P329" s="2"/>
      <c r="Q329" s="2"/>
    </row>
    <row r="330">
      <c r="A330" s="9"/>
      <c r="B330" s="58" t="s">
        <v>78</v>
      </c>
      <c r="C330" s="1"/>
      <c r="D330" s="1"/>
      <c r="E330" s="59" t="s">
        <v>1139</v>
      </c>
      <c r="F330" s="1"/>
      <c r="G330" s="1"/>
      <c r="H330" s="50"/>
      <c r="I330" s="1"/>
      <c r="J330" s="50"/>
      <c r="K330" s="1"/>
      <c r="L330" s="1"/>
      <c r="M330" s="12"/>
      <c r="N330" s="2"/>
      <c r="O330" s="2"/>
      <c r="P330" s="2"/>
      <c r="Q330" s="2"/>
    </row>
    <row r="331">
      <c r="A331" s="9"/>
      <c r="B331" s="58" t="s">
        <v>80</v>
      </c>
      <c r="C331" s="1"/>
      <c r="D331" s="1"/>
      <c r="E331" s="59" t="s">
        <v>733</v>
      </c>
      <c r="F331" s="1"/>
      <c r="G331" s="1"/>
      <c r="H331" s="50"/>
      <c r="I331" s="1"/>
      <c r="J331" s="50"/>
      <c r="K331" s="1"/>
      <c r="L331" s="1"/>
      <c r="M331" s="12"/>
      <c r="N331" s="2"/>
      <c r="O331" s="2"/>
      <c r="P331" s="2"/>
      <c r="Q331" s="2"/>
    </row>
    <row r="332" thickBot="1">
      <c r="A332" s="9"/>
      <c r="B332" s="60" t="s">
        <v>82</v>
      </c>
      <c r="C332" s="31"/>
      <c r="D332" s="31"/>
      <c r="E332" s="61" t="s">
        <v>83</v>
      </c>
      <c r="F332" s="31"/>
      <c r="G332" s="31"/>
      <c r="H332" s="62"/>
      <c r="I332" s="31"/>
      <c r="J332" s="62"/>
      <c r="K332" s="31"/>
      <c r="L332" s="31"/>
      <c r="M332" s="12"/>
      <c r="N332" s="2"/>
      <c r="O332" s="2"/>
      <c r="P332" s="2"/>
      <c r="Q332" s="2"/>
    </row>
    <row r="333" thickTop="1">
      <c r="A333" s="9"/>
      <c r="B333" s="51">
        <v>56</v>
      </c>
      <c r="C333" s="52" t="s">
        <v>734</v>
      </c>
      <c r="D333" s="52" t="s">
        <v>3</v>
      </c>
      <c r="E333" s="52" t="s">
        <v>735</v>
      </c>
      <c r="F333" s="52" t="s">
        <v>3</v>
      </c>
      <c r="G333" s="53" t="s">
        <v>157</v>
      </c>
      <c r="H333" s="63">
        <v>32.125</v>
      </c>
      <c r="I333" s="36">
        <f>ROUND(0,2)</f>
        <v>0</v>
      </c>
      <c r="J333" s="64">
        <f>ROUND(I333*H333,2)</f>
        <v>0</v>
      </c>
      <c r="K333" s="65">
        <v>0.20999999999999999</v>
      </c>
      <c r="L333" s="66">
        <f>IF(ISNUMBER(K333),ROUND(J333*(K333+1),2),0)</f>
        <v>0</v>
      </c>
      <c r="M333" s="12"/>
      <c r="N333" s="2"/>
      <c r="O333" s="2"/>
      <c r="P333" s="2"/>
      <c r="Q333" s="42">
        <f>IF(ISNUMBER(K333),IF(H333&gt;0,IF(I333&gt;0,J333,0),0),0)</f>
        <v>0</v>
      </c>
      <c r="R333" s="27">
        <f>IF(ISNUMBER(K333)=FALSE,J333,0)</f>
        <v>0</v>
      </c>
    </row>
    <row r="334">
      <c r="A334" s="9"/>
      <c r="B334" s="58" t="s">
        <v>76</v>
      </c>
      <c r="C334" s="1"/>
      <c r="D334" s="1"/>
      <c r="E334" s="59" t="s">
        <v>736</v>
      </c>
      <c r="F334" s="1"/>
      <c r="G334" s="1"/>
      <c r="H334" s="50"/>
      <c r="I334" s="1"/>
      <c r="J334" s="50"/>
      <c r="K334" s="1"/>
      <c r="L334" s="1"/>
      <c r="M334" s="12"/>
      <c r="N334" s="2"/>
      <c r="O334" s="2"/>
      <c r="P334" s="2"/>
      <c r="Q334" s="2"/>
    </row>
    <row r="335">
      <c r="A335" s="9"/>
      <c r="B335" s="58" t="s">
        <v>78</v>
      </c>
      <c r="C335" s="1"/>
      <c r="D335" s="1"/>
      <c r="E335" s="59" t="s">
        <v>1139</v>
      </c>
      <c r="F335" s="1"/>
      <c r="G335" s="1"/>
      <c r="H335" s="50"/>
      <c r="I335" s="1"/>
      <c r="J335" s="50"/>
      <c r="K335" s="1"/>
      <c r="L335" s="1"/>
      <c r="M335" s="12"/>
      <c r="N335" s="2"/>
      <c r="O335" s="2"/>
      <c r="P335" s="2"/>
      <c r="Q335" s="2"/>
    </row>
    <row r="336">
      <c r="A336" s="9"/>
      <c r="B336" s="58" t="s">
        <v>80</v>
      </c>
      <c r="C336" s="1"/>
      <c r="D336" s="1"/>
      <c r="E336" s="59" t="s">
        <v>733</v>
      </c>
      <c r="F336" s="1"/>
      <c r="G336" s="1"/>
      <c r="H336" s="50"/>
      <c r="I336" s="1"/>
      <c r="J336" s="50"/>
      <c r="K336" s="1"/>
      <c r="L336" s="1"/>
      <c r="M336" s="12"/>
      <c r="N336" s="2"/>
      <c r="O336" s="2"/>
      <c r="P336" s="2"/>
      <c r="Q336" s="2"/>
    </row>
    <row r="337" thickBot="1">
      <c r="A337" s="9"/>
      <c r="B337" s="60" t="s">
        <v>82</v>
      </c>
      <c r="C337" s="31"/>
      <c r="D337" s="31"/>
      <c r="E337" s="61" t="s">
        <v>83</v>
      </c>
      <c r="F337" s="31"/>
      <c r="G337" s="31"/>
      <c r="H337" s="62"/>
      <c r="I337" s="31"/>
      <c r="J337" s="62"/>
      <c r="K337" s="31"/>
      <c r="L337" s="31"/>
      <c r="M337" s="12"/>
      <c r="N337" s="2"/>
      <c r="O337" s="2"/>
      <c r="P337" s="2"/>
      <c r="Q337" s="2"/>
    </row>
    <row r="338" thickTop="1">
      <c r="A338" s="9"/>
      <c r="B338" s="51">
        <v>57</v>
      </c>
      <c r="C338" s="52" t="s">
        <v>1140</v>
      </c>
      <c r="D338" s="52" t="s">
        <v>3</v>
      </c>
      <c r="E338" s="52" t="s">
        <v>1141</v>
      </c>
      <c r="F338" s="52" t="s">
        <v>3</v>
      </c>
      <c r="G338" s="53" t="s">
        <v>185</v>
      </c>
      <c r="H338" s="63">
        <v>5</v>
      </c>
      <c r="I338" s="36">
        <f>ROUND(0,2)</f>
        <v>0</v>
      </c>
      <c r="J338" s="64">
        <f>ROUND(I338*H338,2)</f>
        <v>0</v>
      </c>
      <c r="K338" s="65">
        <v>0.20999999999999999</v>
      </c>
      <c r="L338" s="66">
        <f>IF(ISNUMBER(K338),ROUND(J338*(K338+1),2),0)</f>
        <v>0</v>
      </c>
      <c r="M338" s="12"/>
      <c r="N338" s="2"/>
      <c r="O338" s="2"/>
      <c r="P338" s="2"/>
      <c r="Q338" s="42">
        <f>IF(ISNUMBER(K338),IF(H338&gt;0,IF(I338&gt;0,J338,0),0),0)</f>
        <v>0</v>
      </c>
      <c r="R338" s="27">
        <f>IF(ISNUMBER(K338)=FALSE,J338,0)</f>
        <v>0</v>
      </c>
    </row>
    <row r="339">
      <c r="A339" s="9"/>
      <c r="B339" s="58" t="s">
        <v>76</v>
      </c>
      <c r="C339" s="1"/>
      <c r="D339" s="1"/>
      <c r="E339" s="59" t="s">
        <v>1142</v>
      </c>
      <c r="F339" s="1"/>
      <c r="G339" s="1"/>
      <c r="H339" s="50"/>
      <c r="I339" s="1"/>
      <c r="J339" s="50"/>
      <c r="K339" s="1"/>
      <c r="L339" s="1"/>
      <c r="M339" s="12"/>
      <c r="N339" s="2"/>
      <c r="O339" s="2"/>
      <c r="P339" s="2"/>
      <c r="Q339" s="2"/>
    </row>
    <row r="340">
      <c r="A340" s="9"/>
      <c r="B340" s="58" t="s">
        <v>78</v>
      </c>
      <c r="C340" s="1"/>
      <c r="D340" s="1"/>
      <c r="E340" s="59" t="s">
        <v>1143</v>
      </c>
      <c r="F340" s="1"/>
      <c r="G340" s="1"/>
      <c r="H340" s="50"/>
      <c r="I340" s="1"/>
      <c r="J340" s="50"/>
      <c r="K340" s="1"/>
      <c r="L340" s="1"/>
      <c r="M340" s="12"/>
      <c r="N340" s="2"/>
      <c r="O340" s="2"/>
      <c r="P340" s="2"/>
      <c r="Q340" s="2"/>
    </row>
    <row r="341">
      <c r="A341" s="9"/>
      <c r="B341" s="58" t="s">
        <v>80</v>
      </c>
      <c r="C341" s="1"/>
      <c r="D341" s="1"/>
      <c r="E341" s="59" t="s">
        <v>585</v>
      </c>
      <c r="F341" s="1"/>
      <c r="G341" s="1"/>
      <c r="H341" s="50"/>
      <c r="I341" s="1"/>
      <c r="J341" s="50"/>
      <c r="K341" s="1"/>
      <c r="L341" s="1"/>
      <c r="M341" s="12"/>
      <c r="N341" s="2"/>
      <c r="O341" s="2"/>
      <c r="P341" s="2"/>
      <c r="Q341" s="2"/>
    </row>
    <row r="342" thickBot="1">
      <c r="A342" s="9"/>
      <c r="B342" s="60" t="s">
        <v>82</v>
      </c>
      <c r="C342" s="31"/>
      <c r="D342" s="31"/>
      <c r="E342" s="61" t="s">
        <v>83</v>
      </c>
      <c r="F342" s="31"/>
      <c r="G342" s="31"/>
      <c r="H342" s="62"/>
      <c r="I342" s="31"/>
      <c r="J342" s="62"/>
      <c r="K342" s="31"/>
      <c r="L342" s="31"/>
      <c r="M342" s="12"/>
      <c r="N342" s="2"/>
      <c r="O342" s="2"/>
      <c r="P342" s="2"/>
      <c r="Q342" s="2"/>
    </row>
    <row r="343" thickTop="1">
      <c r="A343" s="9"/>
      <c r="B343" s="51">
        <v>58</v>
      </c>
      <c r="C343" s="52" t="s">
        <v>1144</v>
      </c>
      <c r="D343" s="52" t="s">
        <v>3</v>
      </c>
      <c r="E343" s="52" t="s">
        <v>1145</v>
      </c>
      <c r="F343" s="52" t="s">
        <v>3</v>
      </c>
      <c r="G343" s="53" t="s">
        <v>185</v>
      </c>
      <c r="H343" s="63">
        <v>1</v>
      </c>
      <c r="I343" s="36">
        <f>ROUND(0,2)</f>
        <v>0</v>
      </c>
      <c r="J343" s="64">
        <f>ROUND(I343*H343,2)</f>
        <v>0</v>
      </c>
      <c r="K343" s="65">
        <v>0.20999999999999999</v>
      </c>
      <c r="L343" s="66">
        <f>IF(ISNUMBER(K343),ROUND(J343*(K343+1),2),0)</f>
        <v>0</v>
      </c>
      <c r="M343" s="12"/>
      <c r="N343" s="2"/>
      <c r="O343" s="2"/>
      <c r="P343" s="2"/>
      <c r="Q343" s="42">
        <f>IF(ISNUMBER(K343),IF(H343&gt;0,IF(I343&gt;0,J343,0),0),0)</f>
        <v>0</v>
      </c>
      <c r="R343" s="27">
        <f>IF(ISNUMBER(K343)=FALSE,J343,0)</f>
        <v>0</v>
      </c>
    </row>
    <row r="344">
      <c r="A344" s="9"/>
      <c r="B344" s="58" t="s">
        <v>76</v>
      </c>
      <c r="C344" s="1"/>
      <c r="D344" s="1"/>
      <c r="E344" s="59" t="s">
        <v>1146</v>
      </c>
      <c r="F344" s="1"/>
      <c r="G344" s="1"/>
      <c r="H344" s="50"/>
      <c r="I344" s="1"/>
      <c r="J344" s="50"/>
      <c r="K344" s="1"/>
      <c r="L344" s="1"/>
      <c r="M344" s="12"/>
      <c r="N344" s="2"/>
      <c r="O344" s="2"/>
      <c r="P344" s="2"/>
      <c r="Q344" s="2"/>
    </row>
    <row r="345">
      <c r="A345" s="9"/>
      <c r="B345" s="58" t="s">
        <v>78</v>
      </c>
      <c r="C345" s="1"/>
      <c r="D345" s="1"/>
      <c r="E345" s="59" t="s">
        <v>3</v>
      </c>
      <c r="F345" s="1"/>
      <c r="G345" s="1"/>
      <c r="H345" s="50"/>
      <c r="I345" s="1"/>
      <c r="J345" s="50"/>
      <c r="K345" s="1"/>
      <c r="L345" s="1"/>
      <c r="M345" s="12"/>
      <c r="N345" s="2"/>
      <c r="O345" s="2"/>
      <c r="P345" s="2"/>
      <c r="Q345" s="2"/>
    </row>
    <row r="346">
      <c r="A346" s="9"/>
      <c r="B346" s="58" t="s">
        <v>80</v>
      </c>
      <c r="C346" s="1"/>
      <c r="D346" s="1"/>
      <c r="E346" s="59" t="s">
        <v>585</v>
      </c>
      <c r="F346" s="1"/>
      <c r="G346" s="1"/>
      <c r="H346" s="50"/>
      <c r="I346" s="1"/>
      <c r="J346" s="50"/>
      <c r="K346" s="1"/>
      <c r="L346" s="1"/>
      <c r="M346" s="12"/>
      <c r="N346" s="2"/>
      <c r="O346" s="2"/>
      <c r="P346" s="2"/>
      <c r="Q346" s="2"/>
    </row>
    <row r="347" thickBot="1">
      <c r="A347" s="9"/>
      <c r="B347" s="60" t="s">
        <v>82</v>
      </c>
      <c r="C347" s="31"/>
      <c r="D347" s="31"/>
      <c r="E347" s="61" t="s">
        <v>83</v>
      </c>
      <c r="F347" s="31"/>
      <c r="G347" s="31"/>
      <c r="H347" s="62"/>
      <c r="I347" s="31"/>
      <c r="J347" s="62"/>
      <c r="K347" s="31"/>
      <c r="L347" s="31"/>
      <c r="M347" s="12"/>
      <c r="N347" s="2"/>
      <c r="O347" s="2"/>
      <c r="P347" s="2"/>
      <c r="Q347" s="2"/>
    </row>
    <row r="348" thickTop="1">
      <c r="A348" s="9"/>
      <c r="B348" s="51">
        <v>59</v>
      </c>
      <c r="C348" s="52" t="s">
        <v>1147</v>
      </c>
      <c r="D348" s="52" t="s">
        <v>3</v>
      </c>
      <c r="E348" s="52" t="s">
        <v>1148</v>
      </c>
      <c r="F348" s="52" t="s">
        <v>3</v>
      </c>
      <c r="G348" s="53" t="s">
        <v>185</v>
      </c>
      <c r="H348" s="63">
        <v>9.1500000000000004</v>
      </c>
      <c r="I348" s="36">
        <f>ROUND(0,2)</f>
        <v>0</v>
      </c>
      <c r="J348" s="64">
        <f>ROUND(I348*H348,2)</f>
        <v>0</v>
      </c>
      <c r="K348" s="65">
        <v>0.20999999999999999</v>
      </c>
      <c r="L348" s="66">
        <f>IF(ISNUMBER(K348),ROUND(J348*(K348+1),2),0)</f>
        <v>0</v>
      </c>
      <c r="M348" s="12"/>
      <c r="N348" s="2"/>
      <c r="O348" s="2"/>
      <c r="P348" s="2"/>
      <c r="Q348" s="42">
        <f>IF(ISNUMBER(K348),IF(H348&gt;0,IF(I348&gt;0,J348,0),0),0)</f>
        <v>0</v>
      </c>
      <c r="R348" s="27">
        <f>IF(ISNUMBER(K348)=FALSE,J348,0)</f>
        <v>0</v>
      </c>
    </row>
    <row r="349">
      <c r="A349" s="9"/>
      <c r="B349" s="58" t="s">
        <v>76</v>
      </c>
      <c r="C349" s="1"/>
      <c r="D349" s="1"/>
      <c r="E349" s="59" t="s">
        <v>1123</v>
      </c>
      <c r="F349" s="1"/>
      <c r="G349" s="1"/>
      <c r="H349" s="50"/>
      <c r="I349" s="1"/>
      <c r="J349" s="50"/>
      <c r="K349" s="1"/>
      <c r="L349" s="1"/>
      <c r="M349" s="12"/>
      <c r="N349" s="2"/>
      <c r="O349" s="2"/>
      <c r="P349" s="2"/>
      <c r="Q349" s="2"/>
    </row>
    <row r="350">
      <c r="A350" s="9"/>
      <c r="B350" s="58" t="s">
        <v>78</v>
      </c>
      <c r="C350" s="1"/>
      <c r="D350" s="1"/>
      <c r="E350" s="59" t="s">
        <v>1149</v>
      </c>
      <c r="F350" s="1"/>
      <c r="G350" s="1"/>
      <c r="H350" s="50"/>
      <c r="I350" s="1"/>
      <c r="J350" s="50"/>
      <c r="K350" s="1"/>
      <c r="L350" s="1"/>
      <c r="M350" s="12"/>
      <c r="N350" s="2"/>
      <c r="O350" s="2"/>
      <c r="P350" s="2"/>
      <c r="Q350" s="2"/>
    </row>
    <row r="351">
      <c r="A351" s="9"/>
      <c r="B351" s="58" t="s">
        <v>80</v>
      </c>
      <c r="C351" s="1"/>
      <c r="D351" s="1"/>
      <c r="E351" s="59" t="s">
        <v>254</v>
      </c>
      <c r="F351" s="1"/>
      <c r="G351" s="1"/>
      <c r="H351" s="50"/>
      <c r="I351" s="1"/>
      <c r="J351" s="50"/>
      <c r="K351" s="1"/>
      <c r="L351" s="1"/>
      <c r="M351" s="12"/>
      <c r="N351" s="2"/>
      <c r="O351" s="2"/>
      <c r="P351" s="2"/>
      <c r="Q351" s="2"/>
    </row>
    <row r="352" thickBot="1">
      <c r="A352" s="9"/>
      <c r="B352" s="60" t="s">
        <v>82</v>
      </c>
      <c r="C352" s="31"/>
      <c r="D352" s="31"/>
      <c r="E352" s="61" t="s">
        <v>83</v>
      </c>
      <c r="F352" s="31"/>
      <c r="G352" s="31"/>
      <c r="H352" s="62"/>
      <c r="I352" s="31"/>
      <c r="J352" s="62"/>
      <c r="K352" s="31"/>
      <c r="L352" s="31"/>
      <c r="M352" s="12"/>
      <c r="N352" s="2"/>
      <c r="O352" s="2"/>
      <c r="P352" s="2"/>
      <c r="Q352" s="2"/>
    </row>
    <row r="353" thickTop="1">
      <c r="A353" s="9"/>
      <c r="B353" s="51">
        <v>60</v>
      </c>
      <c r="C353" s="52" t="s">
        <v>1150</v>
      </c>
      <c r="D353" s="52" t="s">
        <v>3</v>
      </c>
      <c r="E353" s="52" t="s">
        <v>1151</v>
      </c>
      <c r="F353" s="52" t="s">
        <v>3</v>
      </c>
      <c r="G353" s="53" t="s">
        <v>185</v>
      </c>
      <c r="H353" s="63">
        <v>48</v>
      </c>
      <c r="I353" s="36">
        <f>ROUND(0,2)</f>
        <v>0</v>
      </c>
      <c r="J353" s="64">
        <f>ROUND(I353*H353,2)</f>
        <v>0</v>
      </c>
      <c r="K353" s="65">
        <v>0.20999999999999999</v>
      </c>
      <c r="L353" s="66">
        <f>IF(ISNUMBER(K353),ROUND(J353*(K353+1),2),0)</f>
        <v>0</v>
      </c>
      <c r="M353" s="12"/>
      <c r="N353" s="2"/>
      <c r="O353" s="2"/>
      <c r="P353" s="2"/>
      <c r="Q353" s="42">
        <f>IF(ISNUMBER(K353),IF(H353&gt;0,IF(I353&gt;0,J353,0),0),0)</f>
        <v>0</v>
      </c>
      <c r="R353" s="27">
        <f>IF(ISNUMBER(K353)=FALSE,J353,0)</f>
        <v>0</v>
      </c>
    </row>
    <row r="354">
      <c r="A354" s="9"/>
      <c r="B354" s="58" t="s">
        <v>76</v>
      </c>
      <c r="C354" s="1"/>
      <c r="D354" s="1"/>
      <c r="E354" s="59" t="s">
        <v>1152</v>
      </c>
      <c r="F354" s="1"/>
      <c r="G354" s="1"/>
      <c r="H354" s="50"/>
      <c r="I354" s="1"/>
      <c r="J354" s="50"/>
      <c r="K354" s="1"/>
      <c r="L354" s="1"/>
      <c r="M354" s="12"/>
      <c r="N354" s="2"/>
      <c r="O354" s="2"/>
      <c r="P354" s="2"/>
      <c r="Q354" s="2"/>
    </row>
    <row r="355">
      <c r="A355" s="9"/>
      <c r="B355" s="58" t="s">
        <v>78</v>
      </c>
      <c r="C355" s="1"/>
      <c r="D355" s="1"/>
      <c r="E355" s="59" t="s">
        <v>1153</v>
      </c>
      <c r="F355" s="1"/>
      <c r="G355" s="1"/>
      <c r="H355" s="50"/>
      <c r="I355" s="1"/>
      <c r="J355" s="50"/>
      <c r="K355" s="1"/>
      <c r="L355" s="1"/>
      <c r="M355" s="12"/>
      <c r="N355" s="2"/>
      <c r="O355" s="2"/>
      <c r="P355" s="2"/>
      <c r="Q355" s="2"/>
    </row>
    <row r="356">
      <c r="A356" s="9"/>
      <c r="B356" s="58" t="s">
        <v>80</v>
      </c>
      <c r="C356" s="1"/>
      <c r="D356" s="1"/>
      <c r="E356" s="59" t="s">
        <v>1154</v>
      </c>
      <c r="F356" s="1"/>
      <c r="G356" s="1"/>
      <c r="H356" s="50"/>
      <c r="I356" s="1"/>
      <c r="J356" s="50"/>
      <c r="K356" s="1"/>
      <c r="L356" s="1"/>
      <c r="M356" s="12"/>
      <c r="N356" s="2"/>
      <c r="O356" s="2"/>
      <c r="P356" s="2"/>
      <c r="Q356" s="2"/>
    </row>
    <row r="357" thickBot="1">
      <c r="A357" s="9"/>
      <c r="B357" s="60" t="s">
        <v>82</v>
      </c>
      <c r="C357" s="31"/>
      <c r="D357" s="31"/>
      <c r="E357" s="61" t="s">
        <v>83</v>
      </c>
      <c r="F357" s="31"/>
      <c r="G357" s="31"/>
      <c r="H357" s="62"/>
      <c r="I357" s="31"/>
      <c r="J357" s="62"/>
      <c r="K357" s="31"/>
      <c r="L357" s="31"/>
      <c r="M357" s="12"/>
      <c r="N357" s="2"/>
      <c r="O357" s="2"/>
      <c r="P357" s="2"/>
      <c r="Q357" s="2"/>
    </row>
    <row r="358" thickTop="1" thickBot="1" ht="25" customHeight="1">
      <c r="A358" s="9"/>
      <c r="B358" s="1"/>
      <c r="C358" s="67">
        <v>9</v>
      </c>
      <c r="D358" s="1"/>
      <c r="E358" s="67" t="s">
        <v>135</v>
      </c>
      <c r="F358" s="1"/>
      <c r="G358" s="68" t="s">
        <v>120</v>
      </c>
      <c r="H358" s="69">
        <f>J313+J318+J323+J328+J333+J338+J343+J348+J353</f>
        <v>0</v>
      </c>
      <c r="I358" s="68" t="s">
        <v>121</v>
      </c>
      <c r="J358" s="70">
        <f>(L358-H358)</f>
        <v>0</v>
      </c>
      <c r="K358" s="68" t="s">
        <v>122</v>
      </c>
      <c r="L358" s="71">
        <f>L313+L318+L323+L328+L333+L338+L343+L348+L353</f>
        <v>0</v>
      </c>
      <c r="M358" s="12"/>
      <c r="N358" s="2"/>
      <c r="O358" s="2"/>
      <c r="P358" s="2"/>
      <c r="Q358" s="42">
        <f>0+Q313+Q318+Q323+Q328+Q333+Q338+Q343+Q348+Q353</f>
        <v>0</v>
      </c>
      <c r="R358" s="27">
        <f>0+R313+R318+R323+R328+R333+R338+R343+R348+R353</f>
        <v>0</v>
      </c>
      <c r="S358" s="72">
        <f>Q358*(1+J358)+R358</f>
        <v>0</v>
      </c>
    </row>
    <row r="359" thickTop="1" thickBot="1" ht="25" customHeight="1">
      <c r="A359" s="9"/>
      <c r="B359" s="73"/>
      <c r="C359" s="73"/>
      <c r="D359" s="73"/>
      <c r="E359" s="73"/>
      <c r="F359" s="73"/>
      <c r="G359" s="74" t="s">
        <v>123</v>
      </c>
      <c r="H359" s="75">
        <f>J313+J318+J323+J328+J333+J338+J343+J348+J353</f>
        <v>0</v>
      </c>
      <c r="I359" s="74" t="s">
        <v>124</v>
      </c>
      <c r="J359" s="76">
        <f>0+J358</f>
        <v>0</v>
      </c>
      <c r="K359" s="74" t="s">
        <v>125</v>
      </c>
      <c r="L359" s="77">
        <f>L313+L318+L323+L328+L333+L338+L343+L348+L353</f>
        <v>0</v>
      </c>
      <c r="M359" s="12"/>
      <c r="N359" s="2"/>
      <c r="O359" s="2"/>
      <c r="P359" s="2"/>
      <c r="Q359" s="2"/>
    </row>
    <row r="360">
      <c r="A360" s="13"/>
      <c r="B360" s="4"/>
      <c r="C360" s="4"/>
      <c r="D360" s="4"/>
      <c r="E360" s="4"/>
      <c r="F360" s="4"/>
      <c r="G360" s="4"/>
      <c r="H360" s="79"/>
      <c r="I360" s="4"/>
      <c r="J360" s="79"/>
      <c r="K360" s="4"/>
      <c r="L360" s="4"/>
      <c r="M360" s="14"/>
      <c r="N360" s="2"/>
      <c r="O360" s="2"/>
      <c r="P360" s="2"/>
      <c r="Q360" s="2"/>
    </row>
    <row r="36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2"/>
      <c r="O361" s="2"/>
      <c r="P361" s="2"/>
      <c r="Q361" s="2"/>
    </row>
  </sheetData>
  <mergeCells count="27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30:C31"/>
    <mergeCell ref="B33:L33"/>
    <mergeCell ref="B35:D35"/>
    <mergeCell ref="B36:D36"/>
    <mergeCell ref="B37:D37"/>
    <mergeCell ref="B38:D38"/>
    <mergeCell ref="B40:D40"/>
    <mergeCell ref="B41:D41"/>
    <mergeCell ref="B42:D42"/>
    <mergeCell ref="B43:D43"/>
    <mergeCell ref="B21:D21"/>
    <mergeCell ref="B22:D22"/>
    <mergeCell ref="B23:D23"/>
    <mergeCell ref="B24:D24"/>
    <mergeCell ref="B25:D25"/>
    <mergeCell ref="B26:D26"/>
    <mergeCell ref="B27:D27"/>
    <mergeCell ref="B28:D28"/>
    <mergeCell ref="B73:D73"/>
    <mergeCell ref="B74:D74"/>
    <mergeCell ref="B75:D75"/>
    <mergeCell ref="B76:D76"/>
    <mergeCell ref="B78:D78"/>
    <mergeCell ref="B79:D79"/>
    <mergeCell ref="B80:D80"/>
    <mergeCell ref="B81:D81"/>
    <mergeCell ref="B83:D83"/>
    <mergeCell ref="B84:D84"/>
    <mergeCell ref="B85:D85"/>
    <mergeCell ref="B86:D86"/>
    <mergeCell ref="B88:D88"/>
    <mergeCell ref="B89:D89"/>
    <mergeCell ref="B90:D90"/>
    <mergeCell ref="B91:D91"/>
    <mergeCell ref="B93:D93"/>
    <mergeCell ref="B94:D94"/>
    <mergeCell ref="B95:D95"/>
    <mergeCell ref="B96:D96"/>
    <mergeCell ref="B45:D45"/>
    <mergeCell ref="B46:D46"/>
    <mergeCell ref="B47:D47"/>
    <mergeCell ref="B48:D48"/>
    <mergeCell ref="B50:D50"/>
    <mergeCell ref="B51:D51"/>
    <mergeCell ref="B52:D52"/>
    <mergeCell ref="B53:D53"/>
    <mergeCell ref="B58:D58"/>
    <mergeCell ref="B59:D59"/>
    <mergeCell ref="B60:D60"/>
    <mergeCell ref="B61:D61"/>
    <mergeCell ref="B63:D63"/>
    <mergeCell ref="B64:D64"/>
    <mergeCell ref="B65:D65"/>
    <mergeCell ref="B66:D66"/>
    <mergeCell ref="B68:D68"/>
    <mergeCell ref="B69:D69"/>
    <mergeCell ref="B70:D70"/>
    <mergeCell ref="B71:D71"/>
    <mergeCell ref="B56:L56"/>
    <mergeCell ref="B98:D98"/>
    <mergeCell ref="B99:D99"/>
    <mergeCell ref="B100:D100"/>
    <mergeCell ref="B101:D101"/>
    <mergeCell ref="B103:D103"/>
    <mergeCell ref="B104:D104"/>
    <mergeCell ref="B105:D105"/>
    <mergeCell ref="B106:D106"/>
    <mergeCell ref="B108:D108"/>
    <mergeCell ref="B109:D109"/>
    <mergeCell ref="B110:D110"/>
    <mergeCell ref="B111:D111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3:D123"/>
    <mergeCell ref="B124:D124"/>
    <mergeCell ref="B125:D125"/>
    <mergeCell ref="B126:D126"/>
    <mergeCell ref="B128:D128"/>
    <mergeCell ref="B129:D129"/>
    <mergeCell ref="B130:D130"/>
    <mergeCell ref="B131:D131"/>
    <mergeCell ref="B133:D133"/>
    <mergeCell ref="B134:D134"/>
    <mergeCell ref="B135:D135"/>
    <mergeCell ref="B136:D136"/>
    <mergeCell ref="B138:D138"/>
    <mergeCell ref="B139:D139"/>
    <mergeCell ref="B140:D140"/>
    <mergeCell ref="B141:D141"/>
    <mergeCell ref="B143:D143"/>
    <mergeCell ref="B144:D144"/>
    <mergeCell ref="B145:D145"/>
    <mergeCell ref="B146:D146"/>
    <mergeCell ref="B148:D148"/>
    <mergeCell ref="B149:D149"/>
    <mergeCell ref="B150:D150"/>
    <mergeCell ref="B151:D151"/>
    <mergeCell ref="B153:D153"/>
    <mergeCell ref="B154:D154"/>
    <mergeCell ref="B155:D155"/>
    <mergeCell ref="B156:D156"/>
    <mergeCell ref="B192:D192"/>
    <mergeCell ref="B193:D193"/>
    <mergeCell ref="B194:D194"/>
    <mergeCell ref="B195:D195"/>
    <mergeCell ref="B197:D197"/>
    <mergeCell ref="B198:D198"/>
    <mergeCell ref="B199:D199"/>
    <mergeCell ref="B200:D200"/>
    <mergeCell ref="B202:D202"/>
    <mergeCell ref="B203:D203"/>
    <mergeCell ref="B204:D204"/>
    <mergeCell ref="B205:D205"/>
    <mergeCell ref="B207:D207"/>
    <mergeCell ref="B208:D208"/>
    <mergeCell ref="B209:D209"/>
    <mergeCell ref="B210:D210"/>
    <mergeCell ref="B212:D212"/>
    <mergeCell ref="B213:D213"/>
    <mergeCell ref="B214:D214"/>
    <mergeCell ref="B215:D215"/>
    <mergeCell ref="B217:D217"/>
    <mergeCell ref="B218:D218"/>
    <mergeCell ref="B219:D219"/>
    <mergeCell ref="B220:D220"/>
    <mergeCell ref="B250:D250"/>
    <mergeCell ref="B251:D251"/>
    <mergeCell ref="B252:D252"/>
    <mergeCell ref="B253:D253"/>
    <mergeCell ref="B255:D255"/>
    <mergeCell ref="B256:D256"/>
    <mergeCell ref="B257:D257"/>
    <mergeCell ref="B258:D258"/>
    <mergeCell ref="B260:D260"/>
    <mergeCell ref="B261:D261"/>
    <mergeCell ref="B262:D262"/>
    <mergeCell ref="B263:D263"/>
    <mergeCell ref="B265:D265"/>
    <mergeCell ref="B266:D266"/>
    <mergeCell ref="B267:D267"/>
    <mergeCell ref="B268:D268"/>
    <mergeCell ref="B270:D270"/>
    <mergeCell ref="B271:D271"/>
    <mergeCell ref="B272:D272"/>
    <mergeCell ref="B273:D273"/>
    <mergeCell ref="B275:D275"/>
    <mergeCell ref="B276:D276"/>
    <mergeCell ref="B277:D277"/>
    <mergeCell ref="B278:D278"/>
    <mergeCell ref="B280:D280"/>
    <mergeCell ref="B281:D281"/>
    <mergeCell ref="B282:D282"/>
    <mergeCell ref="B283:D283"/>
    <mergeCell ref="B319:D319"/>
    <mergeCell ref="B320:D320"/>
    <mergeCell ref="B321:D321"/>
    <mergeCell ref="B322:D322"/>
    <mergeCell ref="B324:D324"/>
    <mergeCell ref="B325:D325"/>
    <mergeCell ref="B326:D326"/>
    <mergeCell ref="B327:D327"/>
    <mergeCell ref="B329:D329"/>
    <mergeCell ref="B330:D330"/>
    <mergeCell ref="B331:D331"/>
    <mergeCell ref="B332:D332"/>
    <mergeCell ref="B334:D334"/>
    <mergeCell ref="B335:D335"/>
    <mergeCell ref="B336:D336"/>
    <mergeCell ref="B337:D337"/>
    <mergeCell ref="B339:D339"/>
    <mergeCell ref="B340:D340"/>
    <mergeCell ref="B341:D341"/>
    <mergeCell ref="B342:D342"/>
    <mergeCell ref="B344:D344"/>
    <mergeCell ref="B345:D345"/>
    <mergeCell ref="B346:D346"/>
    <mergeCell ref="B347:D347"/>
    <mergeCell ref="B349:D349"/>
    <mergeCell ref="B350:D350"/>
    <mergeCell ref="B351:D351"/>
    <mergeCell ref="B352:D352"/>
    <mergeCell ref="B354:D354"/>
    <mergeCell ref="B355:D355"/>
    <mergeCell ref="B356:D356"/>
    <mergeCell ref="B357:D357"/>
    <mergeCell ref="B159:L159"/>
    <mergeCell ref="B161:D161"/>
    <mergeCell ref="B162:D162"/>
    <mergeCell ref="B163:D163"/>
    <mergeCell ref="B164:D164"/>
    <mergeCell ref="B166:D166"/>
    <mergeCell ref="B167:D167"/>
    <mergeCell ref="B168:D168"/>
    <mergeCell ref="B169:D169"/>
    <mergeCell ref="B172:L172"/>
    <mergeCell ref="B174:D174"/>
    <mergeCell ref="B175:D175"/>
    <mergeCell ref="B176:D176"/>
    <mergeCell ref="B177:D177"/>
    <mergeCell ref="B179:D179"/>
    <mergeCell ref="B180:D180"/>
    <mergeCell ref="B181:D181"/>
    <mergeCell ref="B182:D182"/>
    <mergeCell ref="B185:L185"/>
    <mergeCell ref="B187:D187"/>
    <mergeCell ref="B188:D188"/>
    <mergeCell ref="B189:D189"/>
    <mergeCell ref="B190:D190"/>
    <mergeCell ref="B225:D225"/>
    <mergeCell ref="B226:D226"/>
    <mergeCell ref="B227:D227"/>
    <mergeCell ref="B228:D228"/>
    <mergeCell ref="B230:D230"/>
    <mergeCell ref="B231:D231"/>
    <mergeCell ref="B232:D232"/>
    <mergeCell ref="B233:D233"/>
    <mergeCell ref="B235:D235"/>
    <mergeCell ref="B236:D236"/>
    <mergeCell ref="B237:D237"/>
    <mergeCell ref="B238:D238"/>
    <mergeCell ref="B240:D240"/>
    <mergeCell ref="B241:D241"/>
    <mergeCell ref="B242:D242"/>
    <mergeCell ref="B243:D243"/>
    <mergeCell ref="B245:D245"/>
    <mergeCell ref="B246:D246"/>
    <mergeCell ref="B247:D247"/>
    <mergeCell ref="B248:D248"/>
    <mergeCell ref="B223:L223"/>
    <mergeCell ref="B285:D285"/>
    <mergeCell ref="B286:D286"/>
    <mergeCell ref="B287:D287"/>
    <mergeCell ref="B288:D288"/>
    <mergeCell ref="B291:L291"/>
    <mergeCell ref="B293:D293"/>
    <mergeCell ref="B294:D294"/>
    <mergeCell ref="B295:D295"/>
    <mergeCell ref="B296:D296"/>
    <mergeCell ref="B299:L299"/>
    <mergeCell ref="B301:D301"/>
    <mergeCell ref="B302:D302"/>
    <mergeCell ref="B303:D303"/>
    <mergeCell ref="B304:D304"/>
    <mergeCell ref="B306:D306"/>
    <mergeCell ref="B307:D307"/>
    <mergeCell ref="B308:D308"/>
    <mergeCell ref="B309:D309"/>
    <mergeCell ref="B314:D314"/>
    <mergeCell ref="B315:D315"/>
    <mergeCell ref="B316:D316"/>
    <mergeCell ref="B317:D317"/>
    <mergeCell ref="B312:L312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 codeName="_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55</v>
      </c>
      <c r="B10" s="1"/>
      <c r="C10" s="16"/>
      <c r="D10" s="1"/>
      <c r="E10" s="1"/>
      <c r="F10" s="1"/>
      <c r="G10" s="17"/>
      <c r="H10" s="1"/>
      <c r="I10" s="40" t="s">
        <v>56</v>
      </c>
      <c r="J10" s="41">
        <f>H32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1155</v>
      </c>
      <c r="B11" s="1"/>
      <c r="C11" s="1"/>
      <c r="D11" s="1"/>
      <c r="E11" s="1"/>
      <c r="F11" s="1"/>
      <c r="G11" s="40"/>
      <c r="H11" s="1"/>
      <c r="I11" s="40" t="s">
        <v>58</v>
      </c>
      <c r="J11" s="41">
        <f>L32</f>
        <v>0</v>
      </c>
      <c r="K11" s="1"/>
      <c r="L11" s="1"/>
      <c r="M11" s="12"/>
      <c r="N11" s="2"/>
      <c r="O11" s="2"/>
      <c r="P11" s="2"/>
      <c r="Q11" s="42">
        <f>IF(SUM(K20)&gt;0,ROUND(SUM(S20)/SUM(K20)-1,8),0)</f>
        <v>0</v>
      </c>
      <c r="R11" s="27">
        <f>AVERAGE(J31)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59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60</v>
      </c>
      <c r="C19" s="43"/>
      <c r="D19" s="43"/>
      <c r="E19" s="43" t="s">
        <v>61</v>
      </c>
      <c r="F19" s="43"/>
      <c r="G19" s="44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62</v>
      </c>
      <c r="F20" s="1"/>
      <c r="G20" s="1"/>
      <c r="H20" s="1"/>
      <c r="I20" s="1"/>
      <c r="J20" s="1"/>
      <c r="K20" s="47">
        <f>H32</f>
        <v>0</v>
      </c>
      <c r="L20" s="47">
        <f>L32</f>
        <v>0</v>
      </c>
      <c r="M20" s="12"/>
      <c r="N20" s="2"/>
      <c r="O20" s="2"/>
      <c r="P20" s="2"/>
      <c r="Q20" s="2"/>
      <c r="S20" s="27">
        <f>S31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37" t="s">
        <v>64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43" t="s">
        <v>65</v>
      </c>
      <c r="C24" s="43" t="s">
        <v>60</v>
      </c>
      <c r="D24" s="43" t="s">
        <v>66</v>
      </c>
      <c r="E24" s="43" t="s">
        <v>61</v>
      </c>
      <c r="F24" s="43" t="s">
        <v>67</v>
      </c>
      <c r="G24" s="44" t="s">
        <v>68</v>
      </c>
      <c r="H24" s="22" t="s">
        <v>69</v>
      </c>
      <c r="I24" s="22" t="s">
        <v>70</v>
      </c>
      <c r="J24" s="22" t="s">
        <v>16</v>
      </c>
      <c r="K24" s="44" t="s">
        <v>71</v>
      </c>
      <c r="L24" s="22" t="s">
        <v>17</v>
      </c>
      <c r="M24" s="12"/>
      <c r="N24" s="2"/>
      <c r="O24" s="2"/>
      <c r="P24" s="2"/>
      <c r="Q24" s="2"/>
    </row>
    <row r="25" ht="40" customHeight="1">
      <c r="A25" s="9"/>
      <c r="B25" s="49" t="s">
        <v>72</v>
      </c>
      <c r="C25" s="1"/>
      <c r="D25" s="1"/>
      <c r="E25" s="1"/>
      <c r="F25" s="1"/>
      <c r="G25" s="1"/>
      <c r="H25" s="50"/>
      <c r="I25" s="1"/>
      <c r="J25" s="50"/>
      <c r="K25" s="1"/>
      <c r="L25" s="1"/>
      <c r="M25" s="12"/>
      <c r="N25" s="2"/>
      <c r="O25" s="2"/>
      <c r="P25" s="2"/>
      <c r="Q25" s="2"/>
    </row>
    <row r="26">
      <c r="A26" s="9"/>
      <c r="B26" s="51">
        <v>1</v>
      </c>
      <c r="C26" s="52" t="s">
        <v>692</v>
      </c>
      <c r="D26" s="52" t="s">
        <v>3</v>
      </c>
      <c r="E26" s="52" t="s">
        <v>693</v>
      </c>
      <c r="F26" s="52" t="s">
        <v>3</v>
      </c>
      <c r="G26" s="53" t="s">
        <v>1156</v>
      </c>
      <c r="H26" s="54">
        <v>1</v>
      </c>
      <c r="I26" s="25">
        <f>ROUND(0,2)</f>
        <v>0</v>
      </c>
      <c r="J26" s="55">
        <f>ROUND(I26*H26,2)</f>
        <v>0</v>
      </c>
      <c r="K26" s="56">
        <v>0.20999999999999999</v>
      </c>
      <c r="L26" s="57">
        <f>IF(ISNUMBER(K26),ROUND(J26*(K26+1),2),0)</f>
        <v>0</v>
      </c>
      <c r="M26" s="12"/>
      <c r="N26" s="2"/>
      <c r="O26" s="2"/>
      <c r="P26" s="2"/>
      <c r="Q26" s="42">
        <f>IF(ISNUMBER(K26),IF(H26&gt;0,IF(I26&gt;0,J26,0),0),0)</f>
        <v>0</v>
      </c>
      <c r="R26" s="27">
        <f>IF(ISNUMBER(K26)=FALSE,J26,0)</f>
        <v>0</v>
      </c>
    </row>
    <row r="27">
      <c r="A27" s="9"/>
      <c r="B27" s="58" t="s">
        <v>76</v>
      </c>
      <c r="C27" s="1"/>
      <c r="D27" s="1"/>
      <c r="E27" s="59" t="s">
        <v>694</v>
      </c>
      <c r="F27" s="1"/>
      <c r="G27" s="1"/>
      <c r="H27" s="50"/>
      <c r="I27" s="1"/>
      <c r="J27" s="50"/>
      <c r="K27" s="1"/>
      <c r="L27" s="1"/>
      <c r="M27" s="12"/>
      <c r="N27" s="2"/>
      <c r="O27" s="2"/>
      <c r="P27" s="2"/>
      <c r="Q27" s="2"/>
    </row>
    <row r="28">
      <c r="A28" s="9"/>
      <c r="B28" s="58" t="s">
        <v>78</v>
      </c>
      <c r="C28" s="1"/>
      <c r="D28" s="1"/>
      <c r="E28" s="59" t="s">
        <v>3</v>
      </c>
      <c r="F28" s="1"/>
      <c r="G28" s="1"/>
      <c r="H28" s="50"/>
      <c r="I28" s="1"/>
      <c r="J28" s="50"/>
      <c r="K28" s="1"/>
      <c r="L28" s="1"/>
      <c r="M28" s="12"/>
      <c r="N28" s="2"/>
      <c r="O28" s="2"/>
      <c r="P28" s="2"/>
      <c r="Q28" s="2"/>
    </row>
    <row r="29">
      <c r="A29" s="9"/>
      <c r="B29" s="58" t="s">
        <v>80</v>
      </c>
      <c r="C29" s="1"/>
      <c r="D29" s="1"/>
      <c r="E29" s="59" t="s">
        <v>81</v>
      </c>
      <c r="F29" s="1"/>
      <c r="G29" s="1"/>
      <c r="H29" s="50"/>
      <c r="I29" s="1"/>
      <c r="J29" s="50"/>
      <c r="K29" s="1"/>
      <c r="L29" s="1"/>
      <c r="M29" s="12"/>
      <c r="N29" s="2"/>
      <c r="O29" s="2"/>
      <c r="P29" s="2"/>
      <c r="Q29" s="2"/>
    </row>
    <row r="30" thickBot="1">
      <c r="A30" s="9"/>
      <c r="B30" s="60" t="s">
        <v>82</v>
      </c>
      <c r="C30" s="31"/>
      <c r="D30" s="31"/>
      <c r="E30" s="61" t="s">
        <v>83</v>
      </c>
      <c r="F30" s="31"/>
      <c r="G30" s="31"/>
      <c r="H30" s="62"/>
      <c r="I30" s="31"/>
      <c r="J30" s="62"/>
      <c r="K30" s="31"/>
      <c r="L30" s="31"/>
      <c r="M30" s="12"/>
      <c r="N30" s="2"/>
      <c r="O30" s="2"/>
      <c r="P30" s="2"/>
      <c r="Q30" s="2"/>
    </row>
    <row r="31" thickTop="1" thickBot="1" ht="25" customHeight="1">
      <c r="A31" s="9"/>
      <c r="B31" s="1"/>
      <c r="C31" s="67">
        <v>0</v>
      </c>
      <c r="D31" s="1"/>
      <c r="E31" s="67" t="s">
        <v>62</v>
      </c>
      <c r="F31" s="1"/>
      <c r="G31" s="68" t="s">
        <v>120</v>
      </c>
      <c r="H31" s="69">
        <f>0+J26</f>
        <v>0</v>
      </c>
      <c r="I31" s="68" t="s">
        <v>121</v>
      </c>
      <c r="J31" s="70">
        <f>(L31-H31)</f>
        <v>0</v>
      </c>
      <c r="K31" s="68" t="s">
        <v>122</v>
      </c>
      <c r="L31" s="71">
        <f>0+L26</f>
        <v>0</v>
      </c>
      <c r="M31" s="12"/>
      <c r="N31" s="2"/>
      <c r="O31" s="2"/>
      <c r="P31" s="2"/>
      <c r="Q31" s="42">
        <f>0+Q26</f>
        <v>0</v>
      </c>
      <c r="R31" s="27">
        <f>0+R26</f>
        <v>0</v>
      </c>
      <c r="S31" s="72">
        <f>Q31*(1+J31)+R31</f>
        <v>0</v>
      </c>
    </row>
    <row r="32" thickTop="1" thickBot="1" ht="25" customHeight="1">
      <c r="A32" s="9"/>
      <c r="B32" s="73"/>
      <c r="C32" s="73"/>
      <c r="D32" s="73"/>
      <c r="E32" s="73"/>
      <c r="F32" s="73"/>
      <c r="G32" s="74" t="s">
        <v>123</v>
      </c>
      <c r="H32" s="75">
        <f>0+J26</f>
        <v>0</v>
      </c>
      <c r="I32" s="74" t="s">
        <v>124</v>
      </c>
      <c r="J32" s="76">
        <f>0+J31</f>
        <v>0</v>
      </c>
      <c r="K32" s="74" t="s">
        <v>125</v>
      </c>
      <c r="L32" s="77">
        <f>0+L26</f>
        <v>0</v>
      </c>
      <c r="M32" s="12"/>
      <c r="N32" s="2"/>
      <c r="O32" s="2"/>
      <c r="P32" s="2"/>
      <c r="Q32" s="2"/>
    </row>
    <row r="33">
      <c r="A33" s="13"/>
      <c r="B33" s="4"/>
      <c r="C33" s="4"/>
      <c r="D33" s="4"/>
      <c r="E33" s="4"/>
      <c r="F33" s="4"/>
      <c r="G33" s="4"/>
      <c r="H33" s="79"/>
      <c r="I33" s="4"/>
      <c r="J33" s="79"/>
      <c r="K33" s="4"/>
      <c r="L33" s="4"/>
      <c r="M33" s="14"/>
      <c r="N33" s="2"/>
      <c r="O33" s="2"/>
      <c r="P33" s="2"/>
      <c r="Q33" s="2"/>
    </row>
    <row r="3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2"/>
      <c r="O34" s="2"/>
      <c r="P34" s="2"/>
      <c r="Q34" s="2"/>
    </row>
  </sheetData>
  <mergeCells count="1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část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55</v>
      </c>
      <c r="B10" s="1"/>
      <c r="C10" s="16"/>
      <c r="D10" s="1"/>
      <c r="E10" s="1"/>
      <c r="F10" s="1"/>
      <c r="G10" s="17"/>
      <c r="H10" s="1"/>
      <c r="I10" s="40" t="s">
        <v>56</v>
      </c>
      <c r="J10" s="41">
        <f>H83+H91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57</v>
      </c>
      <c r="B11" s="1"/>
      <c r="C11" s="1"/>
      <c r="D11" s="1"/>
      <c r="E11" s="1"/>
      <c r="F11" s="1"/>
      <c r="G11" s="40"/>
      <c r="H11" s="1"/>
      <c r="I11" s="40" t="s">
        <v>58</v>
      </c>
      <c r="J11" s="41">
        <f>L83+L91</f>
        <v>0</v>
      </c>
      <c r="K11" s="1"/>
      <c r="L11" s="1"/>
      <c r="M11" s="12"/>
      <c r="N11" s="2"/>
      <c r="O11" s="2"/>
      <c r="P11" s="2"/>
      <c r="Q11" s="42">
        <f>IF(SUM(K20:K21)&gt;0,ROUND(SUM(S20:S21)/SUM(K20:K21)-1,8),0)</f>
        <v>0</v>
      </c>
      <c r="R11" s="27">
        <f>AVERAGE(J82,J90)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59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60</v>
      </c>
      <c r="C19" s="43"/>
      <c r="D19" s="43"/>
      <c r="E19" s="43" t="s">
        <v>61</v>
      </c>
      <c r="F19" s="43"/>
      <c r="G19" s="44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62</v>
      </c>
      <c r="F20" s="1"/>
      <c r="G20" s="1"/>
      <c r="H20" s="1"/>
      <c r="I20" s="1"/>
      <c r="J20" s="1"/>
      <c r="K20" s="47">
        <f>H83</f>
        <v>0</v>
      </c>
      <c r="L20" s="47">
        <f>L83</f>
        <v>0</v>
      </c>
      <c r="M20" s="12"/>
      <c r="N20" s="2"/>
      <c r="O20" s="2"/>
      <c r="P20" s="2"/>
      <c r="Q20" s="2"/>
      <c r="S20" s="27">
        <f>S82</f>
        <v>0</v>
      </c>
    </row>
    <row r="21">
      <c r="A21" s="9"/>
      <c r="B21" s="45">
        <v>7</v>
      </c>
      <c r="C21" s="1"/>
      <c r="D21" s="1"/>
      <c r="E21" s="46" t="s">
        <v>63</v>
      </c>
      <c r="F21" s="1"/>
      <c r="G21" s="1"/>
      <c r="H21" s="1"/>
      <c r="I21" s="1"/>
      <c r="J21" s="1"/>
      <c r="K21" s="47">
        <f>H91</f>
        <v>0</v>
      </c>
      <c r="L21" s="47">
        <f>L91</f>
        <v>0</v>
      </c>
      <c r="M21" s="12"/>
      <c r="N21" s="2"/>
      <c r="O21" s="2"/>
      <c r="P21" s="2"/>
      <c r="Q21" s="2"/>
      <c r="S21" s="27">
        <f>S90</f>
        <v>0</v>
      </c>
    </row>
    <row r="22">
      <c r="A22" s="13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14"/>
      <c r="N22" s="2"/>
      <c r="O22" s="2"/>
      <c r="P22" s="2"/>
      <c r="Q22" s="2"/>
    </row>
    <row r="23" ht="14" customHeight="1">
      <c r="A23" s="4"/>
      <c r="B23" s="37" t="s">
        <v>64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2"/>
      <c r="O23" s="2"/>
      <c r="P23" s="2"/>
      <c r="Q23" s="2"/>
    </row>
    <row r="24" ht="18" customHeight="1">
      <c r="A24" s="6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8"/>
      <c r="N24" s="2"/>
      <c r="O24" s="2"/>
      <c r="P24" s="2"/>
      <c r="Q24" s="2"/>
    </row>
    <row r="25" ht="18" customHeight="1">
      <c r="A25" s="9"/>
      <c r="B25" s="43" t="s">
        <v>65</v>
      </c>
      <c r="C25" s="43" t="s">
        <v>60</v>
      </c>
      <c r="D25" s="43" t="s">
        <v>66</v>
      </c>
      <c r="E25" s="43" t="s">
        <v>61</v>
      </c>
      <c r="F25" s="43" t="s">
        <v>67</v>
      </c>
      <c r="G25" s="44" t="s">
        <v>68</v>
      </c>
      <c r="H25" s="22" t="s">
        <v>69</v>
      </c>
      <c r="I25" s="22" t="s">
        <v>70</v>
      </c>
      <c r="J25" s="22" t="s">
        <v>16</v>
      </c>
      <c r="K25" s="44" t="s">
        <v>71</v>
      </c>
      <c r="L25" s="22" t="s">
        <v>17</v>
      </c>
      <c r="M25" s="48"/>
      <c r="N25" s="2"/>
      <c r="O25" s="2"/>
      <c r="P25" s="2"/>
      <c r="Q25" s="2"/>
    </row>
    <row r="26" ht="40" customHeight="1">
      <c r="A26" s="9"/>
      <c r="B26" s="49" t="s">
        <v>72</v>
      </c>
      <c r="C26" s="1"/>
      <c r="D26" s="1"/>
      <c r="E26" s="1"/>
      <c r="F26" s="1"/>
      <c r="G26" s="1"/>
      <c r="H26" s="50"/>
      <c r="I26" s="1"/>
      <c r="J26" s="50"/>
      <c r="K26" s="1"/>
      <c r="L26" s="1"/>
      <c r="M26" s="12"/>
      <c r="N26" s="2"/>
      <c r="O26" s="2"/>
      <c r="P26" s="2"/>
      <c r="Q26" s="2"/>
    </row>
    <row r="27">
      <c r="A27" s="9"/>
      <c r="B27" s="51">
        <v>1</v>
      </c>
      <c r="C27" s="52" t="s">
        <v>73</v>
      </c>
      <c r="D27" s="52" t="s">
        <v>3</v>
      </c>
      <c r="E27" s="52" t="s">
        <v>74</v>
      </c>
      <c r="F27" s="52" t="s">
        <v>3</v>
      </c>
      <c r="G27" s="53" t="s">
        <v>75</v>
      </c>
      <c r="H27" s="54">
        <v>1</v>
      </c>
      <c r="I27" s="25">
        <f>ROUND(0,2)</f>
        <v>0</v>
      </c>
      <c r="J27" s="55">
        <f>ROUND(I27*H27,2)</f>
        <v>0</v>
      </c>
      <c r="K27" s="56">
        <v>0.20999999999999999</v>
      </c>
      <c r="L27" s="57">
        <f>IF(ISNUMBER(K27),ROUND(J27*(K27+1),2),0)</f>
        <v>0</v>
      </c>
      <c r="M27" s="12"/>
      <c r="N27" s="2"/>
      <c r="O27" s="2"/>
      <c r="P27" s="2"/>
      <c r="Q27" s="42">
        <f>IF(ISNUMBER(K27),IF(H27&gt;0,IF(I27&gt;0,J27,0),0),0)</f>
        <v>0</v>
      </c>
      <c r="R27" s="27">
        <f>IF(ISNUMBER(K27)=FALSE,J27,0)</f>
        <v>0</v>
      </c>
    </row>
    <row r="28">
      <c r="A28" s="9"/>
      <c r="B28" s="58" t="s">
        <v>76</v>
      </c>
      <c r="C28" s="1"/>
      <c r="D28" s="1"/>
      <c r="E28" s="59" t="s">
        <v>77</v>
      </c>
      <c r="F28" s="1"/>
      <c r="G28" s="1"/>
      <c r="H28" s="50"/>
      <c r="I28" s="1"/>
      <c r="J28" s="50"/>
      <c r="K28" s="1"/>
      <c r="L28" s="1"/>
      <c r="M28" s="12"/>
      <c r="N28" s="2"/>
      <c r="O28" s="2"/>
      <c r="P28" s="2"/>
      <c r="Q28" s="2"/>
    </row>
    <row r="29">
      <c r="A29" s="9"/>
      <c r="B29" s="58" t="s">
        <v>78</v>
      </c>
      <c r="C29" s="1"/>
      <c r="D29" s="1"/>
      <c r="E29" s="59" t="s">
        <v>79</v>
      </c>
      <c r="F29" s="1"/>
      <c r="G29" s="1"/>
      <c r="H29" s="50"/>
      <c r="I29" s="1"/>
      <c r="J29" s="50"/>
      <c r="K29" s="1"/>
      <c r="L29" s="1"/>
      <c r="M29" s="12"/>
      <c r="N29" s="2"/>
      <c r="O29" s="2"/>
      <c r="P29" s="2"/>
      <c r="Q29" s="2"/>
    </row>
    <row r="30">
      <c r="A30" s="9"/>
      <c r="B30" s="58" t="s">
        <v>80</v>
      </c>
      <c r="C30" s="1"/>
      <c r="D30" s="1"/>
      <c r="E30" s="59" t="s">
        <v>81</v>
      </c>
      <c r="F30" s="1"/>
      <c r="G30" s="1"/>
      <c r="H30" s="50"/>
      <c r="I30" s="1"/>
      <c r="J30" s="50"/>
      <c r="K30" s="1"/>
      <c r="L30" s="1"/>
      <c r="M30" s="12"/>
      <c r="N30" s="2"/>
      <c r="O30" s="2"/>
      <c r="P30" s="2"/>
      <c r="Q30" s="2"/>
    </row>
    <row r="31" thickBot="1">
      <c r="A31" s="9"/>
      <c r="B31" s="60" t="s">
        <v>82</v>
      </c>
      <c r="C31" s="31"/>
      <c r="D31" s="31"/>
      <c r="E31" s="61" t="s">
        <v>83</v>
      </c>
      <c r="F31" s="31"/>
      <c r="G31" s="31"/>
      <c r="H31" s="62"/>
      <c r="I31" s="31"/>
      <c r="J31" s="62"/>
      <c r="K31" s="31"/>
      <c r="L31" s="31"/>
      <c r="M31" s="12"/>
      <c r="N31" s="2"/>
      <c r="O31" s="2"/>
      <c r="P31" s="2"/>
      <c r="Q31" s="2"/>
    </row>
    <row r="32" thickTop="1">
      <c r="A32" s="9"/>
      <c r="B32" s="51">
        <v>2</v>
      </c>
      <c r="C32" s="52" t="s">
        <v>84</v>
      </c>
      <c r="D32" s="52" t="s">
        <v>85</v>
      </c>
      <c r="E32" s="52" t="s">
        <v>86</v>
      </c>
      <c r="F32" s="52" t="s">
        <v>3</v>
      </c>
      <c r="G32" s="53" t="s">
        <v>75</v>
      </c>
      <c r="H32" s="63">
        <v>1</v>
      </c>
      <c r="I32" s="36">
        <f>ROUND(0,2)</f>
        <v>0</v>
      </c>
      <c r="J32" s="64">
        <f>ROUND(I32*H32,2)</f>
        <v>0</v>
      </c>
      <c r="K32" s="65">
        <v>0.20999999999999999</v>
      </c>
      <c r="L32" s="66">
        <f>IF(ISNUMBER(K32),ROUND(J32*(K32+1),2),0)</f>
        <v>0</v>
      </c>
      <c r="M32" s="12"/>
      <c r="N32" s="2"/>
      <c r="O32" s="2"/>
      <c r="P32" s="2"/>
      <c r="Q32" s="42">
        <f>IF(ISNUMBER(K32),IF(H32&gt;0,IF(I32&gt;0,J32,0),0),0)</f>
        <v>0</v>
      </c>
      <c r="R32" s="27">
        <f>IF(ISNUMBER(K32)=FALSE,J32,0)</f>
        <v>0</v>
      </c>
    </row>
    <row r="33">
      <c r="A33" s="9"/>
      <c r="B33" s="58" t="s">
        <v>76</v>
      </c>
      <c r="C33" s="1"/>
      <c r="D33" s="1"/>
      <c r="E33" s="59" t="s">
        <v>87</v>
      </c>
      <c r="F33" s="1"/>
      <c r="G33" s="1"/>
      <c r="H33" s="50"/>
      <c r="I33" s="1"/>
      <c r="J33" s="50"/>
      <c r="K33" s="1"/>
      <c r="L33" s="1"/>
      <c r="M33" s="12"/>
      <c r="N33" s="2"/>
      <c r="O33" s="2"/>
      <c r="P33" s="2"/>
      <c r="Q33" s="2"/>
    </row>
    <row r="34">
      <c r="A34" s="9"/>
      <c r="B34" s="58" t="s">
        <v>78</v>
      </c>
      <c r="C34" s="1"/>
      <c r="D34" s="1"/>
      <c r="E34" s="59" t="s">
        <v>79</v>
      </c>
      <c r="F34" s="1"/>
      <c r="G34" s="1"/>
      <c r="H34" s="50"/>
      <c r="I34" s="1"/>
      <c r="J34" s="50"/>
      <c r="K34" s="1"/>
      <c r="L34" s="1"/>
      <c r="M34" s="12"/>
      <c r="N34" s="2"/>
      <c r="O34" s="2"/>
      <c r="P34" s="2"/>
      <c r="Q34" s="2"/>
    </row>
    <row r="35">
      <c r="A35" s="9"/>
      <c r="B35" s="58" t="s">
        <v>80</v>
      </c>
      <c r="C35" s="1"/>
      <c r="D35" s="1"/>
      <c r="E35" s="59" t="s">
        <v>81</v>
      </c>
      <c r="F35" s="1"/>
      <c r="G35" s="1"/>
      <c r="H35" s="50"/>
      <c r="I35" s="1"/>
      <c r="J35" s="50"/>
      <c r="K35" s="1"/>
      <c r="L35" s="1"/>
      <c r="M35" s="12"/>
      <c r="N35" s="2"/>
      <c r="O35" s="2"/>
      <c r="P35" s="2"/>
      <c r="Q35" s="2"/>
    </row>
    <row r="36" thickBot="1">
      <c r="A36" s="9"/>
      <c r="B36" s="60" t="s">
        <v>82</v>
      </c>
      <c r="C36" s="31"/>
      <c r="D36" s="31"/>
      <c r="E36" s="61" t="s">
        <v>83</v>
      </c>
      <c r="F36" s="31"/>
      <c r="G36" s="31"/>
      <c r="H36" s="62"/>
      <c r="I36" s="31"/>
      <c r="J36" s="62"/>
      <c r="K36" s="31"/>
      <c r="L36" s="31"/>
      <c r="M36" s="12"/>
      <c r="N36" s="2"/>
      <c r="O36" s="2"/>
      <c r="P36" s="2"/>
      <c r="Q36" s="2"/>
    </row>
    <row r="37" thickTop="1">
      <c r="A37" s="9"/>
      <c r="B37" s="51">
        <v>3</v>
      </c>
      <c r="C37" s="52" t="s">
        <v>84</v>
      </c>
      <c r="D37" s="52" t="s">
        <v>88</v>
      </c>
      <c r="E37" s="52" t="s">
        <v>86</v>
      </c>
      <c r="F37" s="52" t="s">
        <v>3</v>
      </c>
      <c r="G37" s="53" t="s">
        <v>75</v>
      </c>
      <c r="H37" s="63">
        <v>1</v>
      </c>
      <c r="I37" s="36">
        <f>ROUND(0,2)</f>
        <v>0</v>
      </c>
      <c r="J37" s="64">
        <f>ROUND(I37*H37,2)</f>
        <v>0</v>
      </c>
      <c r="K37" s="65">
        <v>0.20999999999999999</v>
      </c>
      <c r="L37" s="66">
        <f>IF(ISNUMBER(K37),ROUND(J37*(K37+1),2),0)</f>
        <v>0</v>
      </c>
      <c r="M37" s="12"/>
      <c r="N37" s="2"/>
      <c r="O37" s="2"/>
      <c r="P37" s="2"/>
      <c r="Q37" s="42">
        <f>IF(ISNUMBER(K37),IF(H37&gt;0,IF(I37&gt;0,J37,0),0),0)</f>
        <v>0</v>
      </c>
      <c r="R37" s="27">
        <f>IF(ISNUMBER(K37)=FALSE,J37,0)</f>
        <v>0</v>
      </c>
    </row>
    <row r="38">
      <c r="A38" s="9"/>
      <c r="B38" s="58" t="s">
        <v>76</v>
      </c>
      <c r="C38" s="1"/>
      <c r="D38" s="1"/>
      <c r="E38" s="59" t="s">
        <v>89</v>
      </c>
      <c r="F38" s="1"/>
      <c r="G38" s="1"/>
      <c r="H38" s="50"/>
      <c r="I38" s="1"/>
      <c r="J38" s="50"/>
      <c r="K38" s="1"/>
      <c r="L38" s="1"/>
      <c r="M38" s="12"/>
      <c r="N38" s="2"/>
      <c r="O38" s="2"/>
      <c r="P38" s="2"/>
      <c r="Q38" s="2"/>
    </row>
    <row r="39">
      <c r="A39" s="9"/>
      <c r="B39" s="58" t="s">
        <v>78</v>
      </c>
      <c r="C39" s="1"/>
      <c r="D39" s="1"/>
      <c r="E39" s="59" t="s">
        <v>79</v>
      </c>
      <c r="F39" s="1"/>
      <c r="G39" s="1"/>
      <c r="H39" s="50"/>
      <c r="I39" s="1"/>
      <c r="J39" s="50"/>
      <c r="K39" s="1"/>
      <c r="L39" s="1"/>
      <c r="M39" s="12"/>
      <c r="N39" s="2"/>
      <c r="O39" s="2"/>
      <c r="P39" s="2"/>
      <c r="Q39" s="2"/>
    </row>
    <row r="40">
      <c r="A40" s="9"/>
      <c r="B40" s="58" t="s">
        <v>80</v>
      </c>
      <c r="C40" s="1"/>
      <c r="D40" s="1"/>
      <c r="E40" s="59" t="s">
        <v>81</v>
      </c>
      <c r="F40" s="1"/>
      <c r="G40" s="1"/>
      <c r="H40" s="50"/>
      <c r="I40" s="1"/>
      <c r="J40" s="50"/>
      <c r="K40" s="1"/>
      <c r="L40" s="1"/>
      <c r="M40" s="12"/>
      <c r="N40" s="2"/>
      <c r="O40" s="2"/>
      <c r="P40" s="2"/>
      <c r="Q40" s="2"/>
    </row>
    <row r="41" thickBot="1">
      <c r="A41" s="9"/>
      <c r="B41" s="60" t="s">
        <v>82</v>
      </c>
      <c r="C41" s="31"/>
      <c r="D41" s="31"/>
      <c r="E41" s="61" t="s">
        <v>83</v>
      </c>
      <c r="F41" s="31"/>
      <c r="G41" s="31"/>
      <c r="H41" s="62"/>
      <c r="I41" s="31"/>
      <c r="J41" s="62"/>
      <c r="K41" s="31"/>
      <c r="L41" s="31"/>
      <c r="M41" s="12"/>
      <c r="N41" s="2"/>
      <c r="O41" s="2"/>
      <c r="P41" s="2"/>
      <c r="Q41" s="2"/>
    </row>
    <row r="42" thickTop="1">
      <c r="A42" s="9"/>
      <c r="B42" s="51">
        <v>4</v>
      </c>
      <c r="C42" s="52" t="s">
        <v>90</v>
      </c>
      <c r="D42" s="52" t="s">
        <v>3</v>
      </c>
      <c r="E42" s="52" t="s">
        <v>91</v>
      </c>
      <c r="F42" s="52" t="s">
        <v>3</v>
      </c>
      <c r="G42" s="53" t="s">
        <v>75</v>
      </c>
      <c r="H42" s="63">
        <v>1</v>
      </c>
      <c r="I42" s="36">
        <f>ROUND(0,2)</f>
        <v>0</v>
      </c>
      <c r="J42" s="64">
        <f>ROUND(I42*H42,2)</f>
        <v>0</v>
      </c>
      <c r="K42" s="65">
        <v>0.20999999999999999</v>
      </c>
      <c r="L42" s="66">
        <f>IF(ISNUMBER(K42),ROUND(J42*(K42+1),2),0)</f>
        <v>0</v>
      </c>
      <c r="M42" s="12"/>
      <c r="N42" s="2"/>
      <c r="O42" s="2"/>
      <c r="P42" s="2"/>
      <c r="Q42" s="42">
        <f>IF(ISNUMBER(K42),IF(H42&gt;0,IF(I42&gt;0,J42,0),0),0)</f>
        <v>0</v>
      </c>
      <c r="R42" s="27">
        <f>IF(ISNUMBER(K42)=FALSE,J42,0)</f>
        <v>0</v>
      </c>
    </row>
    <row r="43">
      <c r="A43" s="9"/>
      <c r="B43" s="58" t="s">
        <v>76</v>
      </c>
      <c r="C43" s="1"/>
      <c r="D43" s="1"/>
      <c r="E43" s="59" t="s">
        <v>92</v>
      </c>
      <c r="F43" s="1"/>
      <c r="G43" s="1"/>
      <c r="H43" s="50"/>
      <c r="I43" s="1"/>
      <c r="J43" s="50"/>
      <c r="K43" s="1"/>
      <c r="L43" s="1"/>
      <c r="M43" s="12"/>
      <c r="N43" s="2"/>
      <c r="O43" s="2"/>
      <c r="P43" s="2"/>
      <c r="Q43" s="2"/>
    </row>
    <row r="44">
      <c r="A44" s="9"/>
      <c r="B44" s="58" t="s">
        <v>78</v>
      </c>
      <c r="C44" s="1"/>
      <c r="D44" s="1"/>
      <c r="E44" s="59" t="s">
        <v>79</v>
      </c>
      <c r="F44" s="1"/>
      <c r="G44" s="1"/>
      <c r="H44" s="50"/>
      <c r="I44" s="1"/>
      <c r="J44" s="50"/>
      <c r="K44" s="1"/>
      <c r="L44" s="1"/>
      <c r="M44" s="12"/>
      <c r="N44" s="2"/>
      <c r="O44" s="2"/>
      <c r="P44" s="2"/>
      <c r="Q44" s="2"/>
    </row>
    <row r="45">
      <c r="A45" s="9"/>
      <c r="B45" s="58" t="s">
        <v>80</v>
      </c>
      <c r="C45" s="1"/>
      <c r="D45" s="1"/>
      <c r="E45" s="59" t="s">
        <v>93</v>
      </c>
      <c r="F45" s="1"/>
      <c r="G45" s="1"/>
      <c r="H45" s="50"/>
      <c r="I45" s="1"/>
      <c r="J45" s="50"/>
      <c r="K45" s="1"/>
      <c r="L45" s="1"/>
      <c r="M45" s="12"/>
      <c r="N45" s="2"/>
      <c r="O45" s="2"/>
      <c r="P45" s="2"/>
      <c r="Q45" s="2"/>
    </row>
    <row r="46" thickBot="1">
      <c r="A46" s="9"/>
      <c r="B46" s="60" t="s">
        <v>82</v>
      </c>
      <c r="C46" s="31"/>
      <c r="D46" s="31"/>
      <c r="E46" s="61" t="s">
        <v>83</v>
      </c>
      <c r="F46" s="31"/>
      <c r="G46" s="31"/>
      <c r="H46" s="62"/>
      <c r="I46" s="31"/>
      <c r="J46" s="62"/>
      <c r="K46" s="31"/>
      <c r="L46" s="31"/>
      <c r="M46" s="12"/>
      <c r="N46" s="2"/>
      <c r="O46" s="2"/>
      <c r="P46" s="2"/>
      <c r="Q46" s="2"/>
    </row>
    <row r="47" thickTop="1">
      <c r="A47" s="9"/>
      <c r="B47" s="51">
        <v>5</v>
      </c>
      <c r="C47" s="52" t="s">
        <v>94</v>
      </c>
      <c r="D47" s="52" t="s">
        <v>3</v>
      </c>
      <c r="E47" s="52" t="s">
        <v>95</v>
      </c>
      <c r="F47" s="52" t="s">
        <v>3</v>
      </c>
      <c r="G47" s="53" t="s">
        <v>75</v>
      </c>
      <c r="H47" s="63">
        <v>1</v>
      </c>
      <c r="I47" s="36">
        <f>ROUND(0,2)</f>
        <v>0</v>
      </c>
      <c r="J47" s="64">
        <f>ROUND(I47*H47,2)</f>
        <v>0</v>
      </c>
      <c r="K47" s="65">
        <v>0.20999999999999999</v>
      </c>
      <c r="L47" s="66">
        <f>IF(ISNUMBER(K47),ROUND(J47*(K47+1),2),0)</f>
        <v>0</v>
      </c>
      <c r="M47" s="12"/>
      <c r="N47" s="2"/>
      <c r="O47" s="2"/>
      <c r="P47" s="2"/>
      <c r="Q47" s="42">
        <f>IF(ISNUMBER(K47),IF(H47&gt;0,IF(I47&gt;0,J47,0),0),0)</f>
        <v>0</v>
      </c>
      <c r="R47" s="27">
        <f>IF(ISNUMBER(K47)=FALSE,J47,0)</f>
        <v>0</v>
      </c>
    </row>
    <row r="48">
      <c r="A48" s="9"/>
      <c r="B48" s="58" t="s">
        <v>76</v>
      </c>
      <c r="C48" s="1"/>
      <c r="D48" s="1"/>
      <c r="E48" s="59" t="s">
        <v>96</v>
      </c>
      <c r="F48" s="1"/>
      <c r="G48" s="1"/>
      <c r="H48" s="50"/>
      <c r="I48" s="1"/>
      <c r="J48" s="50"/>
      <c r="K48" s="1"/>
      <c r="L48" s="1"/>
      <c r="M48" s="12"/>
      <c r="N48" s="2"/>
      <c r="O48" s="2"/>
      <c r="P48" s="2"/>
      <c r="Q48" s="2"/>
    </row>
    <row r="49">
      <c r="A49" s="9"/>
      <c r="B49" s="58" t="s">
        <v>78</v>
      </c>
      <c r="C49" s="1"/>
      <c r="D49" s="1"/>
      <c r="E49" s="59" t="s">
        <v>79</v>
      </c>
      <c r="F49" s="1"/>
      <c r="G49" s="1"/>
      <c r="H49" s="50"/>
      <c r="I49" s="1"/>
      <c r="J49" s="50"/>
      <c r="K49" s="1"/>
      <c r="L49" s="1"/>
      <c r="M49" s="12"/>
      <c r="N49" s="2"/>
      <c r="O49" s="2"/>
      <c r="P49" s="2"/>
      <c r="Q49" s="2"/>
    </row>
    <row r="50">
      <c r="A50" s="9"/>
      <c r="B50" s="58" t="s">
        <v>80</v>
      </c>
      <c r="C50" s="1"/>
      <c r="D50" s="1"/>
      <c r="E50" s="59" t="s">
        <v>97</v>
      </c>
      <c r="F50" s="1"/>
      <c r="G50" s="1"/>
      <c r="H50" s="50"/>
      <c r="I50" s="1"/>
      <c r="J50" s="50"/>
      <c r="K50" s="1"/>
      <c r="L50" s="1"/>
      <c r="M50" s="12"/>
      <c r="N50" s="2"/>
      <c r="O50" s="2"/>
      <c r="P50" s="2"/>
      <c r="Q50" s="2"/>
    </row>
    <row r="51" thickBot="1">
      <c r="A51" s="9"/>
      <c r="B51" s="60" t="s">
        <v>82</v>
      </c>
      <c r="C51" s="31"/>
      <c r="D51" s="31"/>
      <c r="E51" s="61" t="s">
        <v>83</v>
      </c>
      <c r="F51" s="31"/>
      <c r="G51" s="31"/>
      <c r="H51" s="62"/>
      <c r="I51" s="31"/>
      <c r="J51" s="62"/>
      <c r="K51" s="31"/>
      <c r="L51" s="31"/>
      <c r="M51" s="12"/>
      <c r="N51" s="2"/>
      <c r="O51" s="2"/>
      <c r="P51" s="2"/>
      <c r="Q51" s="2"/>
    </row>
    <row r="52" thickTop="1">
      <c r="A52" s="9"/>
      <c r="B52" s="51">
        <v>6</v>
      </c>
      <c r="C52" s="52" t="s">
        <v>98</v>
      </c>
      <c r="D52" s="52" t="s">
        <v>3</v>
      </c>
      <c r="E52" s="52" t="s">
        <v>99</v>
      </c>
      <c r="F52" s="52" t="s">
        <v>3</v>
      </c>
      <c r="G52" s="53" t="s">
        <v>75</v>
      </c>
      <c r="H52" s="63">
        <v>1</v>
      </c>
      <c r="I52" s="36">
        <f>ROUND(0,2)</f>
        <v>0</v>
      </c>
      <c r="J52" s="64">
        <f>ROUND(I52*H52,2)</f>
        <v>0</v>
      </c>
      <c r="K52" s="65">
        <v>0.20999999999999999</v>
      </c>
      <c r="L52" s="66">
        <f>IF(ISNUMBER(K52),ROUND(J52*(K52+1),2),0)</f>
        <v>0</v>
      </c>
      <c r="M52" s="12"/>
      <c r="N52" s="2"/>
      <c r="O52" s="2"/>
      <c r="P52" s="2"/>
      <c r="Q52" s="42">
        <f>IF(ISNUMBER(K52),IF(H52&gt;0,IF(I52&gt;0,J52,0),0),0)</f>
        <v>0</v>
      </c>
      <c r="R52" s="27">
        <f>IF(ISNUMBER(K52)=FALSE,J52,0)</f>
        <v>0</v>
      </c>
    </row>
    <row r="53">
      <c r="A53" s="9"/>
      <c r="B53" s="58" t="s">
        <v>76</v>
      </c>
      <c r="C53" s="1"/>
      <c r="D53" s="1"/>
      <c r="E53" s="59" t="s">
        <v>100</v>
      </c>
      <c r="F53" s="1"/>
      <c r="G53" s="1"/>
      <c r="H53" s="50"/>
      <c r="I53" s="1"/>
      <c r="J53" s="50"/>
      <c r="K53" s="1"/>
      <c r="L53" s="1"/>
      <c r="M53" s="12"/>
      <c r="N53" s="2"/>
      <c r="O53" s="2"/>
      <c r="P53" s="2"/>
      <c r="Q53" s="2"/>
    </row>
    <row r="54">
      <c r="A54" s="9"/>
      <c r="B54" s="58" t="s">
        <v>78</v>
      </c>
      <c r="C54" s="1"/>
      <c r="D54" s="1"/>
      <c r="E54" s="59" t="s">
        <v>79</v>
      </c>
      <c r="F54" s="1"/>
      <c r="G54" s="1"/>
      <c r="H54" s="50"/>
      <c r="I54" s="1"/>
      <c r="J54" s="50"/>
      <c r="K54" s="1"/>
      <c r="L54" s="1"/>
      <c r="M54" s="12"/>
      <c r="N54" s="2"/>
      <c r="O54" s="2"/>
      <c r="P54" s="2"/>
      <c r="Q54" s="2"/>
    </row>
    <row r="55">
      <c r="A55" s="9"/>
      <c r="B55" s="58" t="s">
        <v>80</v>
      </c>
      <c r="C55" s="1"/>
      <c r="D55" s="1"/>
      <c r="E55" s="59" t="s">
        <v>97</v>
      </c>
      <c r="F55" s="1"/>
      <c r="G55" s="1"/>
      <c r="H55" s="50"/>
      <c r="I55" s="1"/>
      <c r="J55" s="50"/>
      <c r="K55" s="1"/>
      <c r="L55" s="1"/>
      <c r="M55" s="12"/>
      <c r="N55" s="2"/>
      <c r="O55" s="2"/>
      <c r="P55" s="2"/>
      <c r="Q55" s="2"/>
    </row>
    <row r="56" thickBot="1">
      <c r="A56" s="9"/>
      <c r="B56" s="60" t="s">
        <v>82</v>
      </c>
      <c r="C56" s="31"/>
      <c r="D56" s="31"/>
      <c r="E56" s="61" t="s">
        <v>83</v>
      </c>
      <c r="F56" s="31"/>
      <c r="G56" s="31"/>
      <c r="H56" s="62"/>
      <c r="I56" s="31"/>
      <c r="J56" s="62"/>
      <c r="K56" s="31"/>
      <c r="L56" s="31"/>
      <c r="M56" s="12"/>
      <c r="N56" s="2"/>
      <c r="O56" s="2"/>
      <c r="P56" s="2"/>
      <c r="Q56" s="2"/>
    </row>
    <row r="57" thickTop="1">
      <c r="A57" s="9"/>
      <c r="B57" s="51">
        <v>7</v>
      </c>
      <c r="C57" s="52" t="s">
        <v>101</v>
      </c>
      <c r="D57" s="52" t="s">
        <v>3</v>
      </c>
      <c r="E57" s="52" t="s">
        <v>102</v>
      </c>
      <c r="F57" s="52" t="s">
        <v>3</v>
      </c>
      <c r="G57" s="53" t="s">
        <v>75</v>
      </c>
      <c r="H57" s="63">
        <v>1</v>
      </c>
      <c r="I57" s="36">
        <f>ROUND(0,2)</f>
        <v>0</v>
      </c>
      <c r="J57" s="64">
        <f>ROUND(I57*H57,2)</f>
        <v>0</v>
      </c>
      <c r="K57" s="65">
        <v>0.20999999999999999</v>
      </c>
      <c r="L57" s="66">
        <f>IF(ISNUMBER(K57),ROUND(J57*(K57+1),2),0)</f>
        <v>0</v>
      </c>
      <c r="M57" s="12"/>
      <c r="N57" s="2"/>
      <c r="O57" s="2"/>
      <c r="P57" s="2"/>
      <c r="Q57" s="42">
        <f>IF(ISNUMBER(K57),IF(H57&gt;0,IF(I57&gt;0,J57,0),0),0)</f>
        <v>0</v>
      </c>
      <c r="R57" s="27">
        <f>IF(ISNUMBER(K57)=FALSE,J57,0)</f>
        <v>0</v>
      </c>
    </row>
    <row r="58">
      <c r="A58" s="9"/>
      <c r="B58" s="58" t="s">
        <v>76</v>
      </c>
      <c r="C58" s="1"/>
      <c r="D58" s="1"/>
      <c r="E58" s="59" t="s">
        <v>103</v>
      </c>
      <c r="F58" s="1"/>
      <c r="G58" s="1"/>
      <c r="H58" s="50"/>
      <c r="I58" s="1"/>
      <c r="J58" s="50"/>
      <c r="K58" s="1"/>
      <c r="L58" s="1"/>
      <c r="M58" s="12"/>
      <c r="N58" s="2"/>
      <c r="O58" s="2"/>
      <c r="P58" s="2"/>
      <c r="Q58" s="2"/>
    </row>
    <row r="59">
      <c r="A59" s="9"/>
      <c r="B59" s="58" t="s">
        <v>78</v>
      </c>
      <c r="C59" s="1"/>
      <c r="D59" s="1"/>
      <c r="E59" s="59" t="s">
        <v>79</v>
      </c>
      <c r="F59" s="1"/>
      <c r="G59" s="1"/>
      <c r="H59" s="50"/>
      <c r="I59" s="1"/>
      <c r="J59" s="50"/>
      <c r="K59" s="1"/>
      <c r="L59" s="1"/>
      <c r="M59" s="12"/>
      <c r="N59" s="2"/>
      <c r="O59" s="2"/>
      <c r="P59" s="2"/>
      <c r="Q59" s="2"/>
    </row>
    <row r="60">
      <c r="A60" s="9"/>
      <c r="B60" s="58" t="s">
        <v>80</v>
      </c>
      <c r="C60" s="1"/>
      <c r="D60" s="1"/>
      <c r="E60" s="59" t="s">
        <v>97</v>
      </c>
      <c r="F60" s="1"/>
      <c r="G60" s="1"/>
      <c r="H60" s="50"/>
      <c r="I60" s="1"/>
      <c r="J60" s="50"/>
      <c r="K60" s="1"/>
      <c r="L60" s="1"/>
      <c r="M60" s="12"/>
      <c r="N60" s="2"/>
      <c r="O60" s="2"/>
      <c r="P60" s="2"/>
      <c r="Q60" s="2"/>
    </row>
    <row r="61" thickBot="1">
      <c r="A61" s="9"/>
      <c r="B61" s="60" t="s">
        <v>82</v>
      </c>
      <c r="C61" s="31"/>
      <c r="D61" s="31"/>
      <c r="E61" s="61" t="s">
        <v>83</v>
      </c>
      <c r="F61" s="31"/>
      <c r="G61" s="31"/>
      <c r="H61" s="62"/>
      <c r="I61" s="31"/>
      <c r="J61" s="62"/>
      <c r="K61" s="31"/>
      <c r="L61" s="31"/>
      <c r="M61" s="12"/>
      <c r="N61" s="2"/>
      <c r="O61" s="2"/>
      <c r="P61" s="2"/>
      <c r="Q61" s="2"/>
    </row>
    <row r="62" thickTop="1">
      <c r="A62" s="9"/>
      <c r="B62" s="51">
        <v>8</v>
      </c>
      <c r="C62" s="52" t="s">
        <v>104</v>
      </c>
      <c r="D62" s="52" t="s">
        <v>3</v>
      </c>
      <c r="E62" s="52" t="s">
        <v>105</v>
      </c>
      <c r="F62" s="52" t="s">
        <v>3</v>
      </c>
      <c r="G62" s="53" t="s">
        <v>75</v>
      </c>
      <c r="H62" s="63">
        <v>1</v>
      </c>
      <c r="I62" s="36">
        <f>ROUND(0,2)</f>
        <v>0</v>
      </c>
      <c r="J62" s="64">
        <f>ROUND(I62*H62,2)</f>
        <v>0</v>
      </c>
      <c r="K62" s="65">
        <v>0.20999999999999999</v>
      </c>
      <c r="L62" s="66">
        <f>IF(ISNUMBER(K62),ROUND(J62*(K62+1),2),0)</f>
        <v>0</v>
      </c>
      <c r="M62" s="12"/>
      <c r="N62" s="2"/>
      <c r="O62" s="2"/>
      <c r="P62" s="2"/>
      <c r="Q62" s="42">
        <f>IF(ISNUMBER(K62),IF(H62&gt;0,IF(I62&gt;0,J62,0),0),0)</f>
        <v>0</v>
      </c>
      <c r="R62" s="27">
        <f>IF(ISNUMBER(K62)=FALSE,J62,0)</f>
        <v>0</v>
      </c>
    </row>
    <row r="63">
      <c r="A63" s="9"/>
      <c r="B63" s="58" t="s">
        <v>76</v>
      </c>
      <c r="C63" s="1"/>
      <c r="D63" s="1"/>
      <c r="E63" s="59" t="s">
        <v>106</v>
      </c>
      <c r="F63" s="1"/>
      <c r="G63" s="1"/>
      <c r="H63" s="50"/>
      <c r="I63" s="1"/>
      <c r="J63" s="50"/>
      <c r="K63" s="1"/>
      <c r="L63" s="1"/>
      <c r="M63" s="12"/>
      <c r="N63" s="2"/>
      <c r="O63" s="2"/>
      <c r="P63" s="2"/>
      <c r="Q63" s="2"/>
    </row>
    <row r="64">
      <c r="A64" s="9"/>
      <c r="B64" s="58" t="s">
        <v>78</v>
      </c>
      <c r="C64" s="1"/>
      <c r="D64" s="1"/>
      <c r="E64" s="59" t="s">
        <v>79</v>
      </c>
      <c r="F64" s="1"/>
      <c r="G64" s="1"/>
      <c r="H64" s="50"/>
      <c r="I64" s="1"/>
      <c r="J64" s="50"/>
      <c r="K64" s="1"/>
      <c r="L64" s="1"/>
      <c r="M64" s="12"/>
      <c r="N64" s="2"/>
      <c r="O64" s="2"/>
      <c r="P64" s="2"/>
      <c r="Q64" s="2"/>
    </row>
    <row r="65">
      <c r="A65" s="9"/>
      <c r="B65" s="58" t="s">
        <v>80</v>
      </c>
      <c r="C65" s="1"/>
      <c r="D65" s="1"/>
      <c r="E65" s="59" t="s">
        <v>107</v>
      </c>
      <c r="F65" s="1"/>
      <c r="G65" s="1"/>
      <c r="H65" s="50"/>
      <c r="I65" s="1"/>
      <c r="J65" s="50"/>
      <c r="K65" s="1"/>
      <c r="L65" s="1"/>
      <c r="M65" s="12"/>
      <c r="N65" s="2"/>
      <c r="O65" s="2"/>
      <c r="P65" s="2"/>
      <c r="Q65" s="2"/>
    </row>
    <row r="66" thickBot="1">
      <c r="A66" s="9"/>
      <c r="B66" s="60" t="s">
        <v>82</v>
      </c>
      <c r="C66" s="31"/>
      <c r="D66" s="31"/>
      <c r="E66" s="61" t="s">
        <v>83</v>
      </c>
      <c r="F66" s="31"/>
      <c r="G66" s="31"/>
      <c r="H66" s="62"/>
      <c r="I66" s="31"/>
      <c r="J66" s="62"/>
      <c r="K66" s="31"/>
      <c r="L66" s="31"/>
      <c r="M66" s="12"/>
      <c r="N66" s="2"/>
      <c r="O66" s="2"/>
      <c r="P66" s="2"/>
      <c r="Q66" s="2"/>
    </row>
    <row r="67" thickTop="1">
      <c r="A67" s="9"/>
      <c r="B67" s="51">
        <v>9</v>
      </c>
      <c r="C67" s="52" t="s">
        <v>108</v>
      </c>
      <c r="D67" s="52" t="s">
        <v>3</v>
      </c>
      <c r="E67" s="52" t="s">
        <v>109</v>
      </c>
      <c r="F67" s="52" t="s">
        <v>3</v>
      </c>
      <c r="G67" s="53" t="s">
        <v>75</v>
      </c>
      <c r="H67" s="63">
        <v>1</v>
      </c>
      <c r="I67" s="36">
        <f>ROUND(0,2)</f>
        <v>0</v>
      </c>
      <c r="J67" s="64">
        <f>ROUND(I67*H67,2)</f>
        <v>0</v>
      </c>
      <c r="K67" s="65">
        <v>0.20999999999999999</v>
      </c>
      <c r="L67" s="66">
        <f>IF(ISNUMBER(K67),ROUND(J67*(K67+1),2),0)</f>
        <v>0</v>
      </c>
      <c r="M67" s="12"/>
      <c r="N67" s="2"/>
      <c r="O67" s="2"/>
      <c r="P67" s="2"/>
      <c r="Q67" s="42">
        <f>IF(ISNUMBER(K67),IF(H67&gt;0,IF(I67&gt;0,J67,0),0),0)</f>
        <v>0</v>
      </c>
      <c r="R67" s="27">
        <f>IF(ISNUMBER(K67)=FALSE,J67,0)</f>
        <v>0</v>
      </c>
    </row>
    <row r="68">
      <c r="A68" s="9"/>
      <c r="B68" s="58" t="s">
        <v>76</v>
      </c>
      <c r="C68" s="1"/>
      <c r="D68" s="1"/>
      <c r="E68" s="59" t="s">
        <v>110</v>
      </c>
      <c r="F68" s="1"/>
      <c r="G68" s="1"/>
      <c r="H68" s="50"/>
      <c r="I68" s="1"/>
      <c r="J68" s="50"/>
      <c r="K68" s="1"/>
      <c r="L68" s="1"/>
      <c r="M68" s="12"/>
      <c r="N68" s="2"/>
      <c r="O68" s="2"/>
      <c r="P68" s="2"/>
      <c r="Q68" s="2"/>
    </row>
    <row r="69">
      <c r="A69" s="9"/>
      <c r="B69" s="58" t="s">
        <v>78</v>
      </c>
      <c r="C69" s="1"/>
      <c r="D69" s="1"/>
      <c r="E69" s="59" t="s">
        <v>79</v>
      </c>
      <c r="F69" s="1"/>
      <c r="G69" s="1"/>
      <c r="H69" s="50"/>
      <c r="I69" s="1"/>
      <c r="J69" s="50"/>
      <c r="K69" s="1"/>
      <c r="L69" s="1"/>
      <c r="M69" s="12"/>
      <c r="N69" s="2"/>
      <c r="O69" s="2"/>
      <c r="P69" s="2"/>
      <c r="Q69" s="2"/>
    </row>
    <row r="70">
      <c r="A70" s="9"/>
      <c r="B70" s="58" t="s">
        <v>80</v>
      </c>
      <c r="C70" s="1"/>
      <c r="D70" s="1"/>
      <c r="E70" s="59" t="s">
        <v>97</v>
      </c>
      <c r="F70" s="1"/>
      <c r="G70" s="1"/>
      <c r="H70" s="50"/>
      <c r="I70" s="1"/>
      <c r="J70" s="50"/>
      <c r="K70" s="1"/>
      <c r="L70" s="1"/>
      <c r="M70" s="12"/>
      <c r="N70" s="2"/>
      <c r="O70" s="2"/>
      <c r="P70" s="2"/>
      <c r="Q70" s="2"/>
    </row>
    <row r="71" thickBot="1">
      <c r="A71" s="9"/>
      <c r="B71" s="60" t="s">
        <v>82</v>
      </c>
      <c r="C71" s="31"/>
      <c r="D71" s="31"/>
      <c r="E71" s="61" t="s">
        <v>83</v>
      </c>
      <c r="F71" s="31"/>
      <c r="G71" s="31"/>
      <c r="H71" s="62"/>
      <c r="I71" s="31"/>
      <c r="J71" s="62"/>
      <c r="K71" s="31"/>
      <c r="L71" s="31"/>
      <c r="M71" s="12"/>
      <c r="N71" s="2"/>
      <c r="O71" s="2"/>
      <c r="P71" s="2"/>
      <c r="Q71" s="2"/>
    </row>
    <row r="72" thickTop="1">
      <c r="A72" s="9"/>
      <c r="B72" s="51">
        <v>10</v>
      </c>
      <c r="C72" s="52" t="s">
        <v>111</v>
      </c>
      <c r="D72" s="52" t="s">
        <v>3</v>
      </c>
      <c r="E72" s="52" t="s">
        <v>112</v>
      </c>
      <c r="F72" s="52" t="s">
        <v>3</v>
      </c>
      <c r="G72" s="53" t="s">
        <v>75</v>
      </c>
      <c r="H72" s="63">
        <v>1</v>
      </c>
      <c r="I72" s="36">
        <f>ROUND(0,2)</f>
        <v>0</v>
      </c>
      <c r="J72" s="64">
        <f>ROUND(I72*H72,2)</f>
        <v>0</v>
      </c>
      <c r="K72" s="65">
        <v>0.20999999999999999</v>
      </c>
      <c r="L72" s="66">
        <f>IF(ISNUMBER(K72),ROUND(J72*(K72+1),2),0)</f>
        <v>0</v>
      </c>
      <c r="M72" s="12"/>
      <c r="N72" s="2"/>
      <c r="O72" s="2"/>
      <c r="P72" s="2"/>
      <c r="Q72" s="42">
        <f>IF(ISNUMBER(K72),IF(H72&gt;0,IF(I72&gt;0,J72,0),0),0)</f>
        <v>0</v>
      </c>
      <c r="R72" s="27">
        <f>IF(ISNUMBER(K72)=FALSE,J72,0)</f>
        <v>0</v>
      </c>
    </row>
    <row r="73">
      <c r="A73" s="9"/>
      <c r="B73" s="58" t="s">
        <v>76</v>
      </c>
      <c r="C73" s="1"/>
      <c r="D73" s="1"/>
      <c r="E73" s="59" t="s">
        <v>113</v>
      </c>
      <c r="F73" s="1"/>
      <c r="G73" s="1"/>
      <c r="H73" s="50"/>
      <c r="I73" s="1"/>
      <c r="J73" s="50"/>
      <c r="K73" s="1"/>
      <c r="L73" s="1"/>
      <c r="M73" s="12"/>
      <c r="N73" s="2"/>
      <c r="O73" s="2"/>
      <c r="P73" s="2"/>
      <c r="Q73" s="2"/>
    </row>
    <row r="74">
      <c r="A74" s="9"/>
      <c r="B74" s="58" t="s">
        <v>78</v>
      </c>
      <c r="C74" s="1"/>
      <c r="D74" s="1"/>
      <c r="E74" s="59" t="s">
        <v>79</v>
      </c>
      <c r="F74" s="1"/>
      <c r="G74" s="1"/>
      <c r="H74" s="50"/>
      <c r="I74" s="1"/>
      <c r="J74" s="50"/>
      <c r="K74" s="1"/>
      <c r="L74" s="1"/>
      <c r="M74" s="12"/>
      <c r="N74" s="2"/>
      <c r="O74" s="2"/>
      <c r="P74" s="2"/>
      <c r="Q74" s="2"/>
    </row>
    <row r="75">
      <c r="A75" s="9"/>
      <c r="B75" s="58" t="s">
        <v>80</v>
      </c>
      <c r="C75" s="1"/>
      <c r="D75" s="1"/>
      <c r="E75" s="59" t="s">
        <v>114</v>
      </c>
      <c r="F75" s="1"/>
      <c r="G75" s="1"/>
      <c r="H75" s="50"/>
      <c r="I75" s="1"/>
      <c r="J75" s="50"/>
      <c r="K75" s="1"/>
      <c r="L75" s="1"/>
      <c r="M75" s="12"/>
      <c r="N75" s="2"/>
      <c r="O75" s="2"/>
      <c r="P75" s="2"/>
      <c r="Q75" s="2"/>
    </row>
    <row r="76" thickBot="1">
      <c r="A76" s="9"/>
      <c r="B76" s="60" t="s">
        <v>82</v>
      </c>
      <c r="C76" s="31"/>
      <c r="D76" s="31"/>
      <c r="E76" s="61" t="s">
        <v>83</v>
      </c>
      <c r="F76" s="31"/>
      <c r="G76" s="31"/>
      <c r="H76" s="62"/>
      <c r="I76" s="31"/>
      <c r="J76" s="62"/>
      <c r="K76" s="31"/>
      <c r="L76" s="31"/>
      <c r="M76" s="12"/>
      <c r="N76" s="2"/>
      <c r="O76" s="2"/>
      <c r="P76" s="2"/>
      <c r="Q76" s="2"/>
    </row>
    <row r="77" thickTop="1">
      <c r="A77" s="9"/>
      <c r="B77" s="51">
        <v>11</v>
      </c>
      <c r="C77" s="52" t="s">
        <v>115</v>
      </c>
      <c r="D77" s="52" t="s">
        <v>3</v>
      </c>
      <c r="E77" s="52" t="s">
        <v>116</v>
      </c>
      <c r="F77" s="52" t="s">
        <v>3</v>
      </c>
      <c r="G77" s="53" t="s">
        <v>117</v>
      </c>
      <c r="H77" s="63">
        <v>1</v>
      </c>
      <c r="I77" s="36">
        <f>ROUND(0,2)</f>
        <v>0</v>
      </c>
      <c r="J77" s="64">
        <f>ROUND(I77*H77,2)</f>
        <v>0</v>
      </c>
      <c r="K77" s="65">
        <v>0.20999999999999999</v>
      </c>
      <c r="L77" s="66">
        <f>IF(ISNUMBER(K77),ROUND(J77*(K77+1),2),0)</f>
        <v>0</v>
      </c>
      <c r="M77" s="12"/>
      <c r="N77" s="2"/>
      <c r="O77" s="2"/>
      <c r="P77" s="2"/>
      <c r="Q77" s="42">
        <f>IF(ISNUMBER(K77),IF(H77&gt;0,IF(I77&gt;0,J77,0),0),0)</f>
        <v>0</v>
      </c>
      <c r="R77" s="27">
        <f>IF(ISNUMBER(K77)=FALSE,J77,0)</f>
        <v>0</v>
      </c>
    </row>
    <row r="78">
      <c r="A78" s="9"/>
      <c r="B78" s="58" t="s">
        <v>76</v>
      </c>
      <c r="C78" s="1"/>
      <c r="D78" s="1"/>
      <c r="E78" s="59" t="s">
        <v>118</v>
      </c>
      <c r="F78" s="1"/>
      <c r="G78" s="1"/>
      <c r="H78" s="50"/>
      <c r="I78" s="1"/>
      <c r="J78" s="50"/>
      <c r="K78" s="1"/>
      <c r="L78" s="1"/>
      <c r="M78" s="12"/>
      <c r="N78" s="2"/>
      <c r="O78" s="2"/>
      <c r="P78" s="2"/>
      <c r="Q78" s="2"/>
    </row>
    <row r="79">
      <c r="A79" s="9"/>
      <c r="B79" s="58" t="s">
        <v>78</v>
      </c>
      <c r="C79" s="1"/>
      <c r="D79" s="1"/>
      <c r="E79" s="59" t="s">
        <v>79</v>
      </c>
      <c r="F79" s="1"/>
      <c r="G79" s="1"/>
      <c r="H79" s="50"/>
      <c r="I79" s="1"/>
      <c r="J79" s="50"/>
      <c r="K79" s="1"/>
      <c r="L79" s="1"/>
      <c r="M79" s="12"/>
      <c r="N79" s="2"/>
      <c r="O79" s="2"/>
      <c r="P79" s="2"/>
      <c r="Q79" s="2"/>
    </row>
    <row r="80">
      <c r="A80" s="9"/>
      <c r="B80" s="58" t="s">
        <v>80</v>
      </c>
      <c r="C80" s="1"/>
      <c r="D80" s="1"/>
      <c r="E80" s="59" t="s">
        <v>119</v>
      </c>
      <c r="F80" s="1"/>
      <c r="G80" s="1"/>
      <c r="H80" s="50"/>
      <c r="I80" s="1"/>
      <c r="J80" s="50"/>
      <c r="K80" s="1"/>
      <c r="L80" s="1"/>
      <c r="M80" s="12"/>
      <c r="N80" s="2"/>
      <c r="O80" s="2"/>
      <c r="P80" s="2"/>
      <c r="Q80" s="2"/>
    </row>
    <row r="81" thickBot="1">
      <c r="A81" s="9"/>
      <c r="B81" s="60" t="s">
        <v>82</v>
      </c>
      <c r="C81" s="31"/>
      <c r="D81" s="31"/>
      <c r="E81" s="61" t="s">
        <v>83</v>
      </c>
      <c r="F81" s="31"/>
      <c r="G81" s="31"/>
      <c r="H81" s="62"/>
      <c r="I81" s="31"/>
      <c r="J81" s="62"/>
      <c r="K81" s="31"/>
      <c r="L81" s="31"/>
      <c r="M81" s="12"/>
      <c r="N81" s="2"/>
      <c r="O81" s="2"/>
      <c r="P81" s="2"/>
      <c r="Q81" s="2"/>
    </row>
    <row r="82" thickTop="1" thickBot="1" ht="25" customHeight="1">
      <c r="A82" s="9"/>
      <c r="B82" s="1"/>
      <c r="C82" s="67">
        <v>0</v>
      </c>
      <c r="D82" s="1"/>
      <c r="E82" s="67" t="s">
        <v>62</v>
      </c>
      <c r="F82" s="1"/>
      <c r="G82" s="68" t="s">
        <v>120</v>
      </c>
      <c r="H82" s="69">
        <f>J27+J32+J37+J42+J47+J52+J57+J62+J67+J72+J77</f>
        <v>0</v>
      </c>
      <c r="I82" s="68" t="s">
        <v>121</v>
      </c>
      <c r="J82" s="70">
        <f>(L82-H82)</f>
        <v>0</v>
      </c>
      <c r="K82" s="68" t="s">
        <v>122</v>
      </c>
      <c r="L82" s="71">
        <f>L27+L32+L37+L42+L47+L52+L57+L62+L67+L72+L77</f>
        <v>0</v>
      </c>
      <c r="M82" s="12"/>
      <c r="N82" s="2"/>
      <c r="O82" s="2"/>
      <c r="P82" s="2"/>
      <c r="Q82" s="42">
        <f>0+Q27+Q32+Q37+Q42+Q47+Q52+Q57+Q62+Q67+Q72+Q77</f>
        <v>0</v>
      </c>
      <c r="R82" s="27">
        <f>0+R27+R32+R37+R42+R47+R52+R57+R62+R67+R72+R77</f>
        <v>0</v>
      </c>
      <c r="S82" s="72">
        <f>Q82*(1+J82)+R82</f>
        <v>0</v>
      </c>
    </row>
    <row r="83" thickTop="1" thickBot="1" ht="25" customHeight="1">
      <c r="A83" s="9"/>
      <c r="B83" s="73"/>
      <c r="C83" s="73"/>
      <c r="D83" s="73"/>
      <c r="E83" s="73"/>
      <c r="F83" s="73"/>
      <c r="G83" s="74" t="s">
        <v>123</v>
      </c>
      <c r="H83" s="75">
        <f>J27+J32+J37+J42+J47+J52+J57+J62+J67+J72+J77</f>
        <v>0</v>
      </c>
      <c r="I83" s="74" t="s">
        <v>124</v>
      </c>
      <c r="J83" s="76">
        <f>0+J82</f>
        <v>0</v>
      </c>
      <c r="K83" s="74" t="s">
        <v>125</v>
      </c>
      <c r="L83" s="77">
        <f>L27+L32+L37+L42+L47+L52+L57+L62+L67+L72+L77</f>
        <v>0</v>
      </c>
      <c r="M83" s="12"/>
      <c r="N83" s="2"/>
      <c r="O83" s="2"/>
      <c r="P83" s="2"/>
      <c r="Q83" s="2"/>
    </row>
    <row r="84" ht="40" customHeight="1">
      <c r="A84" s="9"/>
      <c r="B84" s="78" t="s">
        <v>126</v>
      </c>
      <c r="C84" s="1"/>
      <c r="D84" s="1"/>
      <c r="E84" s="1"/>
      <c r="F84" s="1"/>
      <c r="G84" s="1"/>
      <c r="H84" s="50"/>
      <c r="I84" s="1"/>
      <c r="J84" s="50"/>
      <c r="K84" s="1"/>
      <c r="L84" s="1"/>
      <c r="M84" s="12"/>
      <c r="N84" s="2"/>
      <c r="O84" s="2"/>
      <c r="P84" s="2"/>
      <c r="Q84" s="2"/>
    </row>
    <row r="85">
      <c r="A85" s="9"/>
      <c r="B85" s="51">
        <v>12</v>
      </c>
      <c r="C85" s="52" t="s">
        <v>127</v>
      </c>
      <c r="D85" s="52"/>
      <c r="E85" s="52" t="s">
        <v>128</v>
      </c>
      <c r="F85" s="52" t="s">
        <v>3</v>
      </c>
      <c r="G85" s="53" t="s">
        <v>129</v>
      </c>
      <c r="H85" s="54">
        <v>2</v>
      </c>
      <c r="I85" s="25">
        <f>ROUND(0,2)</f>
        <v>0</v>
      </c>
      <c r="J85" s="55">
        <f>ROUND(I85*H85,2)</f>
        <v>0</v>
      </c>
      <c r="K85" s="56">
        <v>0.20999999999999999</v>
      </c>
      <c r="L85" s="57">
        <f>IF(ISNUMBER(K85),ROUND(J85*(K85+1),2),0)</f>
        <v>0</v>
      </c>
      <c r="M85" s="12"/>
      <c r="N85" s="2"/>
      <c r="O85" s="2"/>
      <c r="P85" s="2"/>
      <c r="Q85" s="42">
        <f>IF(ISNUMBER(K85),IF(H85&gt;0,IF(I85&gt;0,J85,0),0),0)</f>
        <v>0</v>
      </c>
      <c r="R85" s="27">
        <f>IF(ISNUMBER(K85)=FALSE,J85,0)</f>
        <v>0</v>
      </c>
    </row>
    <row r="86">
      <c r="A86" s="9"/>
      <c r="B86" s="58" t="s">
        <v>76</v>
      </c>
      <c r="C86" s="1"/>
      <c r="D86" s="1"/>
      <c r="E86" s="59" t="s">
        <v>130</v>
      </c>
      <c r="F86" s="1"/>
      <c r="G86" s="1"/>
      <c r="H86" s="50"/>
      <c r="I86" s="1"/>
      <c r="J86" s="50"/>
      <c r="K86" s="1"/>
      <c r="L86" s="1"/>
      <c r="M86" s="12"/>
      <c r="N86" s="2"/>
      <c r="O86" s="2"/>
      <c r="P86" s="2"/>
      <c r="Q86" s="2"/>
    </row>
    <row r="87">
      <c r="A87" s="9"/>
      <c r="B87" s="58" t="s">
        <v>78</v>
      </c>
      <c r="C87" s="1"/>
      <c r="D87" s="1"/>
      <c r="E87" s="59" t="s">
        <v>131</v>
      </c>
      <c r="F87" s="1"/>
      <c r="G87" s="1"/>
      <c r="H87" s="50"/>
      <c r="I87" s="1"/>
      <c r="J87" s="50"/>
      <c r="K87" s="1"/>
      <c r="L87" s="1"/>
      <c r="M87" s="12"/>
      <c r="N87" s="2"/>
      <c r="O87" s="2"/>
      <c r="P87" s="2"/>
      <c r="Q87" s="2"/>
    </row>
    <row r="88">
      <c r="A88" s="9"/>
      <c r="B88" s="58" t="s">
        <v>80</v>
      </c>
      <c r="C88" s="1"/>
      <c r="D88" s="1"/>
      <c r="E88" s="59" t="s">
        <v>132</v>
      </c>
      <c r="F88" s="1"/>
      <c r="G88" s="1"/>
      <c r="H88" s="50"/>
      <c r="I88" s="1"/>
      <c r="J88" s="50"/>
      <c r="K88" s="1"/>
      <c r="L88" s="1"/>
      <c r="M88" s="12"/>
      <c r="N88" s="2"/>
      <c r="O88" s="2"/>
      <c r="P88" s="2"/>
      <c r="Q88" s="2"/>
    </row>
    <row r="89" thickBot="1">
      <c r="A89" s="9"/>
      <c r="B89" s="60" t="s">
        <v>82</v>
      </c>
      <c r="C89" s="31"/>
      <c r="D89" s="31"/>
      <c r="E89" s="61" t="s">
        <v>83</v>
      </c>
      <c r="F89" s="31"/>
      <c r="G89" s="31"/>
      <c r="H89" s="62"/>
      <c r="I89" s="31"/>
      <c r="J89" s="62"/>
      <c r="K89" s="31"/>
      <c r="L89" s="31"/>
      <c r="M89" s="12"/>
      <c r="N89" s="2"/>
      <c r="O89" s="2"/>
      <c r="P89" s="2"/>
      <c r="Q89" s="2"/>
    </row>
    <row r="90" thickTop="1" thickBot="1" ht="25" customHeight="1">
      <c r="A90" s="9"/>
      <c r="B90" s="1"/>
      <c r="C90" s="67">
        <v>7</v>
      </c>
      <c r="D90" s="1"/>
      <c r="E90" s="67" t="s">
        <v>63</v>
      </c>
      <c r="F90" s="1"/>
      <c r="G90" s="68" t="s">
        <v>120</v>
      </c>
      <c r="H90" s="69">
        <f>0+J85</f>
        <v>0</v>
      </c>
      <c r="I90" s="68" t="s">
        <v>121</v>
      </c>
      <c r="J90" s="70">
        <f>(L90-H90)</f>
        <v>0</v>
      </c>
      <c r="K90" s="68" t="s">
        <v>122</v>
      </c>
      <c r="L90" s="71">
        <f>0+L85</f>
        <v>0</v>
      </c>
      <c r="M90" s="12"/>
      <c r="N90" s="2"/>
      <c r="O90" s="2"/>
      <c r="P90" s="2"/>
      <c r="Q90" s="42">
        <f>0+Q85</f>
        <v>0</v>
      </c>
      <c r="R90" s="27">
        <f>0+R85</f>
        <v>0</v>
      </c>
      <c r="S90" s="72">
        <f>Q90*(1+J90)+R90</f>
        <v>0</v>
      </c>
    </row>
    <row r="91" thickTop="1" thickBot="1" ht="25" customHeight="1">
      <c r="A91" s="9"/>
      <c r="B91" s="73"/>
      <c r="C91" s="73"/>
      <c r="D91" s="73"/>
      <c r="E91" s="73"/>
      <c r="F91" s="73"/>
      <c r="G91" s="74" t="s">
        <v>123</v>
      </c>
      <c r="H91" s="75">
        <f>0+J85</f>
        <v>0</v>
      </c>
      <c r="I91" s="74" t="s">
        <v>124</v>
      </c>
      <c r="J91" s="76">
        <f>0+J90</f>
        <v>0</v>
      </c>
      <c r="K91" s="74" t="s">
        <v>125</v>
      </c>
      <c r="L91" s="77">
        <f>0+L85</f>
        <v>0</v>
      </c>
      <c r="M91" s="12"/>
      <c r="N91" s="2"/>
      <c r="O91" s="2"/>
      <c r="P91" s="2"/>
      <c r="Q91" s="2"/>
    </row>
    <row r="92">
      <c r="A92" s="13"/>
      <c r="B92" s="4"/>
      <c r="C92" s="4"/>
      <c r="D92" s="4"/>
      <c r="E92" s="4"/>
      <c r="F92" s="4"/>
      <c r="G92" s="4"/>
      <c r="H92" s="79"/>
      <c r="I92" s="4"/>
      <c r="J92" s="79"/>
      <c r="K92" s="4"/>
      <c r="L92" s="4"/>
      <c r="M92" s="14"/>
      <c r="N92" s="2"/>
      <c r="O92" s="2"/>
      <c r="P92" s="2"/>
      <c r="Q92" s="2"/>
    </row>
    <row r="9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2"/>
      <c r="O93" s="2"/>
      <c r="P93" s="2"/>
      <c r="Q93" s="2"/>
    </row>
  </sheetData>
  <mergeCells count="65">
    <mergeCell ref="B38:D38"/>
    <mergeCell ref="B39:D39"/>
    <mergeCell ref="B40:D40"/>
    <mergeCell ref="B41:D41"/>
    <mergeCell ref="B43:D43"/>
    <mergeCell ref="B44:D44"/>
    <mergeCell ref="B45:D45"/>
    <mergeCell ref="B46:D46"/>
    <mergeCell ref="B48:D48"/>
    <mergeCell ref="B49:D49"/>
    <mergeCell ref="B50:D50"/>
    <mergeCell ref="B51:D51"/>
    <mergeCell ref="B53:D53"/>
    <mergeCell ref="B54:D54"/>
    <mergeCell ref="B55:D55"/>
    <mergeCell ref="B56:D56"/>
    <mergeCell ref="B58:D58"/>
    <mergeCell ref="B59:D59"/>
    <mergeCell ref="B60:D60"/>
    <mergeCell ref="B61:D61"/>
    <mergeCell ref="B63:D63"/>
    <mergeCell ref="B64:D64"/>
    <mergeCell ref="B65:D65"/>
    <mergeCell ref="B66:D66"/>
    <mergeCell ref="B68:D68"/>
    <mergeCell ref="B69:D69"/>
    <mergeCell ref="B70:D70"/>
    <mergeCell ref="B71:D71"/>
    <mergeCell ref="B73:D73"/>
    <mergeCell ref="B74:D74"/>
    <mergeCell ref="B75:D75"/>
    <mergeCell ref="B76:D76"/>
    <mergeCell ref="B78:D78"/>
    <mergeCell ref="B79:D79"/>
    <mergeCell ref="B80:D80"/>
    <mergeCell ref="B81:D81"/>
    <mergeCell ref="B86:D86"/>
    <mergeCell ref="B87:D87"/>
    <mergeCell ref="B88:D88"/>
    <mergeCell ref="B89:D89"/>
    <mergeCell ref="B84:L84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3:C24"/>
    <mergeCell ref="B28:D28"/>
    <mergeCell ref="B29:D29"/>
    <mergeCell ref="B30:D30"/>
    <mergeCell ref="B31:D31"/>
    <mergeCell ref="B33:D33"/>
    <mergeCell ref="B34:D34"/>
    <mergeCell ref="B35:D35"/>
    <mergeCell ref="B36:D36"/>
    <mergeCell ref="B26:L26"/>
    <mergeCell ref="B20:D20"/>
    <mergeCell ref="B21:D21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55</v>
      </c>
      <c r="B10" s="1"/>
      <c r="C10" s="16"/>
      <c r="D10" s="1"/>
      <c r="E10" s="1"/>
      <c r="F10" s="1"/>
      <c r="G10" s="17"/>
      <c r="H10" s="1"/>
      <c r="I10" s="40" t="s">
        <v>56</v>
      </c>
      <c r="J10" s="41">
        <f>H59+H172+H195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133</v>
      </c>
      <c r="B11" s="1"/>
      <c r="C11" s="1"/>
      <c r="D11" s="1"/>
      <c r="E11" s="1"/>
      <c r="F11" s="1"/>
      <c r="G11" s="40"/>
      <c r="H11" s="1"/>
      <c r="I11" s="40" t="s">
        <v>58</v>
      </c>
      <c r="J11" s="41">
        <f>L59+L172+L195</f>
        <v>0</v>
      </c>
      <c r="K11" s="1"/>
      <c r="L11" s="1"/>
      <c r="M11" s="12"/>
      <c r="N11" s="2"/>
      <c r="O11" s="2"/>
      <c r="P11" s="2"/>
      <c r="Q11" s="42">
        <f>IF(SUM(K20:K22)&gt;0,ROUND(SUM(S20:S22)/SUM(K20:K22)-1,8),0)</f>
        <v>0</v>
      </c>
      <c r="R11" s="27">
        <f>AVERAGE(J58,J171,J194)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59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60</v>
      </c>
      <c r="C19" s="43"/>
      <c r="D19" s="43"/>
      <c r="E19" s="43" t="s">
        <v>61</v>
      </c>
      <c r="F19" s="43"/>
      <c r="G19" s="44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62</v>
      </c>
      <c r="F20" s="1"/>
      <c r="G20" s="1"/>
      <c r="H20" s="1"/>
      <c r="I20" s="1"/>
      <c r="J20" s="1"/>
      <c r="K20" s="47">
        <f>H59</f>
        <v>0</v>
      </c>
      <c r="L20" s="47">
        <f>L59</f>
        <v>0</v>
      </c>
      <c r="M20" s="12"/>
      <c r="N20" s="2"/>
      <c r="O20" s="2"/>
      <c r="P20" s="2"/>
      <c r="Q20" s="2"/>
      <c r="S20" s="27">
        <f>S58</f>
        <v>0</v>
      </c>
    </row>
    <row r="21">
      <c r="A21" s="9"/>
      <c r="B21" s="45">
        <v>1</v>
      </c>
      <c r="C21" s="1"/>
      <c r="D21" s="1"/>
      <c r="E21" s="46" t="s">
        <v>134</v>
      </c>
      <c r="F21" s="1"/>
      <c r="G21" s="1"/>
      <c r="H21" s="1"/>
      <c r="I21" s="1"/>
      <c r="J21" s="1"/>
      <c r="K21" s="47">
        <f>H172</f>
        <v>0</v>
      </c>
      <c r="L21" s="47">
        <f>L172</f>
        <v>0</v>
      </c>
      <c r="M21" s="12"/>
      <c r="N21" s="2"/>
      <c r="O21" s="2"/>
      <c r="P21" s="2"/>
      <c r="Q21" s="2"/>
      <c r="S21" s="27">
        <f>S171</f>
        <v>0</v>
      </c>
    </row>
    <row r="22">
      <c r="A22" s="9"/>
      <c r="B22" s="45">
        <v>9</v>
      </c>
      <c r="C22" s="1"/>
      <c r="D22" s="1"/>
      <c r="E22" s="46" t="s">
        <v>135</v>
      </c>
      <c r="F22" s="1"/>
      <c r="G22" s="1"/>
      <c r="H22" s="1"/>
      <c r="I22" s="1"/>
      <c r="J22" s="1"/>
      <c r="K22" s="47">
        <f>H195</f>
        <v>0</v>
      </c>
      <c r="L22" s="47">
        <f>L195</f>
        <v>0</v>
      </c>
      <c r="M22" s="12"/>
      <c r="N22" s="2"/>
      <c r="O22" s="2"/>
      <c r="P22" s="2"/>
      <c r="Q22" s="2"/>
      <c r="S22" s="27">
        <f>S194</f>
        <v>0</v>
      </c>
    </row>
    <row r="23">
      <c r="A23" s="13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14"/>
      <c r="N23" s="2"/>
      <c r="O23" s="2"/>
      <c r="P23" s="2"/>
      <c r="Q23" s="2"/>
    </row>
    <row r="24" ht="14" customHeight="1">
      <c r="A24" s="4"/>
      <c r="B24" s="37" t="s">
        <v>64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2"/>
      <c r="O24" s="2"/>
      <c r="P24" s="2"/>
      <c r="Q24" s="2"/>
    </row>
    <row r="25" ht="18" customHeight="1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80"/>
      <c r="N25" s="2"/>
      <c r="O25" s="2"/>
      <c r="P25" s="2"/>
      <c r="Q25" s="2"/>
    </row>
    <row r="26" ht="18" customHeight="1">
      <c r="A26" s="9"/>
      <c r="B26" s="43" t="s">
        <v>65</v>
      </c>
      <c r="C26" s="43" t="s">
        <v>60</v>
      </c>
      <c r="D26" s="43" t="s">
        <v>66</v>
      </c>
      <c r="E26" s="43" t="s">
        <v>61</v>
      </c>
      <c r="F26" s="43" t="s">
        <v>67</v>
      </c>
      <c r="G26" s="44" t="s">
        <v>68</v>
      </c>
      <c r="H26" s="22" t="s">
        <v>69</v>
      </c>
      <c r="I26" s="22" t="s">
        <v>70</v>
      </c>
      <c r="J26" s="22" t="s">
        <v>16</v>
      </c>
      <c r="K26" s="44" t="s">
        <v>71</v>
      </c>
      <c r="L26" s="22" t="s">
        <v>17</v>
      </c>
      <c r="M26" s="48"/>
      <c r="N26" s="2"/>
      <c r="O26" s="2"/>
      <c r="P26" s="2"/>
      <c r="Q26" s="2"/>
    </row>
    <row r="27" ht="40" customHeight="1">
      <c r="A27" s="9"/>
      <c r="B27" s="49" t="s">
        <v>72</v>
      </c>
      <c r="C27" s="1"/>
      <c r="D27" s="1"/>
      <c r="E27" s="1"/>
      <c r="F27" s="1"/>
      <c r="G27" s="1"/>
      <c r="H27" s="50"/>
      <c r="I27" s="1"/>
      <c r="J27" s="50"/>
      <c r="K27" s="1"/>
      <c r="L27" s="1"/>
      <c r="M27" s="12"/>
      <c r="N27" s="2"/>
      <c r="O27" s="2"/>
      <c r="P27" s="2"/>
      <c r="Q27" s="2"/>
    </row>
    <row r="28">
      <c r="A28" s="9"/>
      <c r="B28" s="51">
        <v>1</v>
      </c>
      <c r="C28" s="52" t="s">
        <v>136</v>
      </c>
      <c r="D28" s="52" t="s">
        <v>85</v>
      </c>
      <c r="E28" s="52" t="s">
        <v>137</v>
      </c>
      <c r="F28" s="52" t="s">
        <v>3</v>
      </c>
      <c r="G28" s="53" t="s">
        <v>138</v>
      </c>
      <c r="H28" s="54">
        <v>680.49000000000001</v>
      </c>
      <c r="I28" s="25">
        <f>ROUND(0,2)</f>
        <v>0</v>
      </c>
      <c r="J28" s="55">
        <f>ROUND(I28*H28,2)</f>
        <v>0</v>
      </c>
      <c r="K28" s="56">
        <v>0.20999999999999999</v>
      </c>
      <c r="L28" s="57">
        <f>IF(ISNUMBER(K28),ROUND(J28*(K28+1),2),0)</f>
        <v>0</v>
      </c>
      <c r="M28" s="12"/>
      <c r="N28" s="2"/>
      <c r="O28" s="2"/>
      <c r="P28" s="2"/>
      <c r="Q28" s="42">
        <f>IF(ISNUMBER(K28),IF(H28&gt;0,IF(I28&gt;0,J28,0),0),0)</f>
        <v>0</v>
      </c>
      <c r="R28" s="27">
        <f>IF(ISNUMBER(K28)=FALSE,J28,0)</f>
        <v>0</v>
      </c>
    </row>
    <row r="29">
      <c r="A29" s="9"/>
      <c r="B29" s="58" t="s">
        <v>76</v>
      </c>
      <c r="C29" s="1"/>
      <c r="D29" s="1"/>
      <c r="E29" s="59" t="s">
        <v>139</v>
      </c>
      <c r="F29" s="1"/>
      <c r="G29" s="1"/>
      <c r="H29" s="50"/>
      <c r="I29" s="1"/>
      <c r="J29" s="50"/>
      <c r="K29" s="1"/>
      <c r="L29" s="1"/>
      <c r="M29" s="12"/>
      <c r="N29" s="2"/>
      <c r="O29" s="2"/>
      <c r="P29" s="2"/>
      <c r="Q29" s="2"/>
    </row>
    <row r="30">
      <c r="A30" s="9"/>
      <c r="B30" s="58" t="s">
        <v>78</v>
      </c>
      <c r="C30" s="1"/>
      <c r="D30" s="1"/>
      <c r="E30" s="59" t="s">
        <v>140</v>
      </c>
      <c r="F30" s="1"/>
      <c r="G30" s="1"/>
      <c r="H30" s="50"/>
      <c r="I30" s="1"/>
      <c r="J30" s="50"/>
      <c r="K30" s="1"/>
      <c r="L30" s="1"/>
      <c r="M30" s="12"/>
      <c r="N30" s="2"/>
      <c r="O30" s="2"/>
      <c r="P30" s="2"/>
      <c r="Q30" s="2"/>
    </row>
    <row r="31">
      <c r="A31" s="9"/>
      <c r="B31" s="58" t="s">
        <v>80</v>
      </c>
      <c r="C31" s="1"/>
      <c r="D31" s="1"/>
      <c r="E31" s="59" t="s">
        <v>141</v>
      </c>
      <c r="F31" s="1"/>
      <c r="G31" s="1"/>
      <c r="H31" s="50"/>
      <c r="I31" s="1"/>
      <c r="J31" s="50"/>
      <c r="K31" s="1"/>
      <c r="L31" s="1"/>
      <c r="M31" s="12"/>
      <c r="N31" s="2"/>
      <c r="O31" s="2"/>
      <c r="P31" s="2"/>
      <c r="Q31" s="2"/>
    </row>
    <row r="32" thickBot="1">
      <c r="A32" s="9"/>
      <c r="B32" s="60" t="s">
        <v>82</v>
      </c>
      <c r="C32" s="31"/>
      <c r="D32" s="31"/>
      <c r="E32" s="61" t="s">
        <v>83</v>
      </c>
      <c r="F32" s="31"/>
      <c r="G32" s="31"/>
      <c r="H32" s="62"/>
      <c r="I32" s="31"/>
      <c r="J32" s="62"/>
      <c r="K32" s="31"/>
      <c r="L32" s="31"/>
      <c r="M32" s="12"/>
      <c r="N32" s="2"/>
      <c r="O32" s="2"/>
      <c r="P32" s="2"/>
      <c r="Q32" s="2"/>
    </row>
    <row r="33" thickTop="1">
      <c r="A33" s="9"/>
      <c r="B33" s="51">
        <v>2</v>
      </c>
      <c r="C33" s="52" t="s">
        <v>136</v>
      </c>
      <c r="D33" s="52" t="s">
        <v>88</v>
      </c>
      <c r="E33" s="52" t="s">
        <v>137</v>
      </c>
      <c r="F33" s="52" t="s">
        <v>3</v>
      </c>
      <c r="G33" s="53" t="s">
        <v>138</v>
      </c>
      <c r="H33" s="63">
        <v>2543.4000000000001</v>
      </c>
      <c r="I33" s="36">
        <f>ROUND(0,2)</f>
        <v>0</v>
      </c>
      <c r="J33" s="64">
        <f>ROUND(I33*H33,2)</f>
        <v>0</v>
      </c>
      <c r="K33" s="65">
        <v>0.20999999999999999</v>
      </c>
      <c r="L33" s="66">
        <f>IF(ISNUMBER(K33),ROUND(J33*(K33+1),2),0)</f>
        <v>0</v>
      </c>
      <c r="M33" s="12"/>
      <c r="N33" s="2"/>
      <c r="O33" s="2"/>
      <c r="P33" s="2"/>
      <c r="Q33" s="42">
        <f>IF(ISNUMBER(K33),IF(H33&gt;0,IF(I33&gt;0,J33,0),0),0)</f>
        <v>0</v>
      </c>
      <c r="R33" s="27">
        <f>IF(ISNUMBER(K33)=FALSE,J33,0)</f>
        <v>0</v>
      </c>
    </row>
    <row r="34">
      <c r="A34" s="9"/>
      <c r="B34" s="58" t="s">
        <v>76</v>
      </c>
      <c r="C34" s="1"/>
      <c r="D34" s="1"/>
      <c r="E34" s="59" t="s">
        <v>142</v>
      </c>
      <c r="F34" s="1"/>
      <c r="G34" s="1"/>
      <c r="H34" s="50"/>
      <c r="I34" s="1"/>
      <c r="J34" s="50"/>
      <c r="K34" s="1"/>
      <c r="L34" s="1"/>
      <c r="M34" s="12"/>
      <c r="N34" s="2"/>
      <c r="O34" s="2"/>
      <c r="P34" s="2"/>
      <c r="Q34" s="2"/>
    </row>
    <row r="35">
      <c r="A35" s="9"/>
      <c r="B35" s="58" t="s">
        <v>78</v>
      </c>
      <c r="C35" s="1"/>
      <c r="D35" s="1"/>
      <c r="E35" s="59" t="s">
        <v>143</v>
      </c>
      <c r="F35" s="1"/>
      <c r="G35" s="1"/>
      <c r="H35" s="50"/>
      <c r="I35" s="1"/>
      <c r="J35" s="50"/>
      <c r="K35" s="1"/>
      <c r="L35" s="1"/>
      <c r="M35" s="12"/>
      <c r="N35" s="2"/>
      <c r="O35" s="2"/>
      <c r="P35" s="2"/>
      <c r="Q35" s="2"/>
    </row>
    <row r="36">
      <c r="A36" s="9"/>
      <c r="B36" s="58" t="s">
        <v>80</v>
      </c>
      <c r="C36" s="1"/>
      <c r="D36" s="1"/>
      <c r="E36" s="59" t="s">
        <v>141</v>
      </c>
      <c r="F36" s="1"/>
      <c r="G36" s="1"/>
      <c r="H36" s="50"/>
      <c r="I36" s="1"/>
      <c r="J36" s="50"/>
      <c r="K36" s="1"/>
      <c r="L36" s="1"/>
      <c r="M36" s="12"/>
      <c r="N36" s="2"/>
      <c r="O36" s="2"/>
      <c r="P36" s="2"/>
      <c r="Q36" s="2"/>
    </row>
    <row r="37" thickBot="1">
      <c r="A37" s="9"/>
      <c r="B37" s="60" t="s">
        <v>82</v>
      </c>
      <c r="C37" s="31"/>
      <c r="D37" s="31"/>
      <c r="E37" s="61" t="s">
        <v>83</v>
      </c>
      <c r="F37" s="31"/>
      <c r="G37" s="31"/>
      <c r="H37" s="62"/>
      <c r="I37" s="31"/>
      <c r="J37" s="62"/>
      <c r="K37" s="31"/>
      <c r="L37" s="31"/>
      <c r="M37" s="12"/>
      <c r="N37" s="2"/>
      <c r="O37" s="2"/>
      <c r="P37" s="2"/>
      <c r="Q37" s="2"/>
    </row>
    <row r="38" thickTop="1">
      <c r="A38" s="9"/>
      <c r="B38" s="51">
        <v>3</v>
      </c>
      <c r="C38" s="52" t="s">
        <v>136</v>
      </c>
      <c r="D38" s="52" t="s">
        <v>144</v>
      </c>
      <c r="E38" s="52" t="s">
        <v>137</v>
      </c>
      <c r="F38" s="52" t="s">
        <v>3</v>
      </c>
      <c r="G38" s="53" t="s">
        <v>138</v>
      </c>
      <c r="H38" s="63">
        <v>540.601</v>
      </c>
      <c r="I38" s="36">
        <f>ROUND(0,2)</f>
        <v>0</v>
      </c>
      <c r="J38" s="64">
        <f>ROUND(I38*H38,2)</f>
        <v>0</v>
      </c>
      <c r="K38" s="65">
        <v>0.20999999999999999</v>
      </c>
      <c r="L38" s="66">
        <f>IF(ISNUMBER(K38),ROUND(J38*(K38+1),2),0)</f>
        <v>0</v>
      </c>
      <c r="M38" s="12"/>
      <c r="N38" s="2"/>
      <c r="O38" s="2"/>
      <c r="P38" s="2"/>
      <c r="Q38" s="42">
        <f>IF(ISNUMBER(K38),IF(H38&gt;0,IF(I38&gt;0,J38,0),0),0)</f>
        <v>0</v>
      </c>
      <c r="R38" s="27">
        <f>IF(ISNUMBER(K38)=FALSE,J38,0)</f>
        <v>0</v>
      </c>
    </row>
    <row r="39">
      <c r="A39" s="9"/>
      <c r="B39" s="58" t="s">
        <v>76</v>
      </c>
      <c r="C39" s="1"/>
      <c r="D39" s="1"/>
      <c r="E39" s="59" t="s">
        <v>145</v>
      </c>
      <c r="F39" s="1"/>
      <c r="G39" s="1"/>
      <c r="H39" s="50"/>
      <c r="I39" s="1"/>
      <c r="J39" s="50"/>
      <c r="K39" s="1"/>
      <c r="L39" s="1"/>
      <c r="M39" s="12"/>
      <c r="N39" s="2"/>
      <c r="O39" s="2"/>
      <c r="P39" s="2"/>
      <c r="Q39" s="2"/>
    </row>
    <row r="40">
      <c r="A40" s="9"/>
      <c r="B40" s="58" t="s">
        <v>78</v>
      </c>
      <c r="C40" s="1"/>
      <c r="D40" s="1"/>
      <c r="E40" s="59" t="s">
        <v>146</v>
      </c>
      <c r="F40" s="1"/>
      <c r="G40" s="1"/>
      <c r="H40" s="50"/>
      <c r="I40" s="1"/>
      <c r="J40" s="50"/>
      <c r="K40" s="1"/>
      <c r="L40" s="1"/>
      <c r="M40" s="12"/>
      <c r="N40" s="2"/>
      <c r="O40" s="2"/>
      <c r="P40" s="2"/>
      <c r="Q40" s="2"/>
    </row>
    <row r="41">
      <c r="A41" s="9"/>
      <c r="B41" s="58" t="s">
        <v>80</v>
      </c>
      <c r="C41" s="1"/>
      <c r="D41" s="1"/>
      <c r="E41" s="59" t="s">
        <v>141</v>
      </c>
      <c r="F41" s="1"/>
      <c r="G41" s="1"/>
      <c r="H41" s="50"/>
      <c r="I41" s="1"/>
      <c r="J41" s="50"/>
      <c r="K41" s="1"/>
      <c r="L41" s="1"/>
      <c r="M41" s="12"/>
      <c r="N41" s="2"/>
      <c r="O41" s="2"/>
      <c r="P41" s="2"/>
      <c r="Q41" s="2"/>
    </row>
    <row r="42" thickBot="1">
      <c r="A42" s="9"/>
      <c r="B42" s="60" t="s">
        <v>82</v>
      </c>
      <c r="C42" s="31"/>
      <c r="D42" s="31"/>
      <c r="E42" s="61" t="s">
        <v>83</v>
      </c>
      <c r="F42" s="31"/>
      <c r="G42" s="31"/>
      <c r="H42" s="62"/>
      <c r="I42" s="31"/>
      <c r="J42" s="62"/>
      <c r="K42" s="31"/>
      <c r="L42" s="31"/>
      <c r="M42" s="12"/>
      <c r="N42" s="2"/>
      <c r="O42" s="2"/>
      <c r="P42" s="2"/>
      <c r="Q42" s="2"/>
    </row>
    <row r="43" thickTop="1">
      <c r="A43" s="9"/>
      <c r="B43" s="51">
        <v>4</v>
      </c>
      <c r="C43" s="52" t="s">
        <v>136</v>
      </c>
      <c r="D43" s="52" t="s">
        <v>147</v>
      </c>
      <c r="E43" s="52" t="s">
        <v>137</v>
      </c>
      <c r="F43" s="52" t="s">
        <v>3</v>
      </c>
      <c r="G43" s="53" t="s">
        <v>138</v>
      </c>
      <c r="H43" s="63">
        <v>784.89200000000005</v>
      </c>
      <c r="I43" s="36">
        <f>ROUND(0,2)</f>
        <v>0</v>
      </c>
      <c r="J43" s="64">
        <f>ROUND(I43*H43,2)</f>
        <v>0</v>
      </c>
      <c r="K43" s="65">
        <v>0.20999999999999999</v>
      </c>
      <c r="L43" s="66">
        <f>IF(ISNUMBER(K43),ROUND(J43*(K43+1),2),0)</f>
        <v>0</v>
      </c>
      <c r="M43" s="12"/>
      <c r="N43" s="2"/>
      <c r="O43" s="2"/>
      <c r="P43" s="2"/>
      <c r="Q43" s="42">
        <f>IF(ISNUMBER(K43),IF(H43&gt;0,IF(I43&gt;0,J43,0),0),0)</f>
        <v>0</v>
      </c>
      <c r="R43" s="27">
        <f>IF(ISNUMBER(K43)=FALSE,J43,0)</f>
        <v>0</v>
      </c>
    </row>
    <row r="44">
      <c r="A44" s="9"/>
      <c r="B44" s="58" t="s">
        <v>76</v>
      </c>
      <c r="C44" s="1"/>
      <c r="D44" s="1"/>
      <c r="E44" s="59" t="s">
        <v>148</v>
      </c>
      <c r="F44" s="1"/>
      <c r="G44" s="1"/>
      <c r="H44" s="50"/>
      <c r="I44" s="1"/>
      <c r="J44" s="50"/>
      <c r="K44" s="1"/>
      <c r="L44" s="1"/>
      <c r="M44" s="12"/>
      <c r="N44" s="2"/>
      <c r="O44" s="2"/>
      <c r="P44" s="2"/>
      <c r="Q44" s="2"/>
    </row>
    <row r="45">
      <c r="A45" s="9"/>
      <c r="B45" s="58" t="s">
        <v>78</v>
      </c>
      <c r="C45" s="1"/>
      <c r="D45" s="1"/>
      <c r="E45" s="59" t="s">
        <v>149</v>
      </c>
      <c r="F45" s="1"/>
      <c r="G45" s="1"/>
      <c r="H45" s="50"/>
      <c r="I45" s="1"/>
      <c r="J45" s="50"/>
      <c r="K45" s="1"/>
      <c r="L45" s="1"/>
      <c r="M45" s="12"/>
      <c r="N45" s="2"/>
      <c r="O45" s="2"/>
      <c r="P45" s="2"/>
      <c r="Q45" s="2"/>
    </row>
    <row r="46">
      <c r="A46" s="9"/>
      <c r="B46" s="58" t="s">
        <v>80</v>
      </c>
      <c r="C46" s="1"/>
      <c r="D46" s="1"/>
      <c r="E46" s="59" t="s">
        <v>141</v>
      </c>
      <c r="F46" s="1"/>
      <c r="G46" s="1"/>
      <c r="H46" s="50"/>
      <c r="I46" s="1"/>
      <c r="J46" s="50"/>
      <c r="K46" s="1"/>
      <c r="L46" s="1"/>
      <c r="M46" s="12"/>
      <c r="N46" s="2"/>
      <c r="O46" s="2"/>
      <c r="P46" s="2"/>
      <c r="Q46" s="2"/>
    </row>
    <row r="47" thickBot="1">
      <c r="A47" s="9"/>
      <c r="B47" s="60" t="s">
        <v>82</v>
      </c>
      <c r="C47" s="31"/>
      <c r="D47" s="31"/>
      <c r="E47" s="61" t="s">
        <v>83</v>
      </c>
      <c r="F47" s="31"/>
      <c r="G47" s="31"/>
      <c r="H47" s="62"/>
      <c r="I47" s="31"/>
      <c r="J47" s="62"/>
      <c r="K47" s="31"/>
      <c r="L47" s="31"/>
      <c r="M47" s="12"/>
      <c r="N47" s="2"/>
      <c r="O47" s="2"/>
      <c r="P47" s="2"/>
      <c r="Q47" s="2"/>
    </row>
    <row r="48" thickTop="1">
      <c r="A48" s="9"/>
      <c r="B48" s="51">
        <v>5</v>
      </c>
      <c r="C48" s="52" t="s">
        <v>73</v>
      </c>
      <c r="D48" s="52" t="s">
        <v>3</v>
      </c>
      <c r="E48" s="52" t="s">
        <v>74</v>
      </c>
      <c r="F48" s="52" t="s">
        <v>3</v>
      </c>
      <c r="G48" s="53" t="s">
        <v>75</v>
      </c>
      <c r="H48" s="63">
        <v>1</v>
      </c>
      <c r="I48" s="36">
        <f>ROUND(0,2)</f>
        <v>0</v>
      </c>
      <c r="J48" s="64">
        <f>ROUND(I48*H48,2)</f>
        <v>0</v>
      </c>
      <c r="K48" s="65">
        <v>0.20999999999999999</v>
      </c>
      <c r="L48" s="66">
        <f>IF(ISNUMBER(K48),ROUND(J48*(K48+1),2),0)</f>
        <v>0</v>
      </c>
      <c r="M48" s="12"/>
      <c r="N48" s="2"/>
      <c r="O48" s="2"/>
      <c r="P48" s="2"/>
      <c r="Q48" s="42">
        <f>IF(ISNUMBER(K48),IF(H48&gt;0,IF(I48&gt;0,J48,0),0),0)</f>
        <v>0</v>
      </c>
      <c r="R48" s="27">
        <f>IF(ISNUMBER(K48)=FALSE,J48,0)</f>
        <v>0</v>
      </c>
    </row>
    <row r="49">
      <c r="A49" s="9"/>
      <c r="B49" s="58" t="s">
        <v>76</v>
      </c>
      <c r="C49" s="1"/>
      <c r="D49" s="1"/>
      <c r="E49" s="59" t="s">
        <v>150</v>
      </c>
      <c r="F49" s="1"/>
      <c r="G49" s="1"/>
      <c r="H49" s="50"/>
      <c r="I49" s="1"/>
      <c r="J49" s="50"/>
      <c r="K49" s="1"/>
      <c r="L49" s="1"/>
      <c r="M49" s="12"/>
      <c r="N49" s="2"/>
      <c r="O49" s="2"/>
      <c r="P49" s="2"/>
      <c r="Q49" s="2"/>
    </row>
    <row r="50">
      <c r="A50" s="9"/>
      <c r="B50" s="58" t="s">
        <v>78</v>
      </c>
      <c r="C50" s="1"/>
      <c r="D50" s="1"/>
      <c r="E50" s="59" t="s">
        <v>79</v>
      </c>
      <c r="F50" s="1"/>
      <c r="G50" s="1"/>
      <c r="H50" s="50"/>
      <c r="I50" s="1"/>
      <c r="J50" s="50"/>
      <c r="K50" s="1"/>
      <c r="L50" s="1"/>
      <c r="M50" s="12"/>
      <c r="N50" s="2"/>
      <c r="O50" s="2"/>
      <c r="P50" s="2"/>
      <c r="Q50" s="2"/>
    </row>
    <row r="51">
      <c r="A51" s="9"/>
      <c r="B51" s="58" t="s">
        <v>80</v>
      </c>
      <c r="C51" s="1"/>
      <c r="D51" s="1"/>
      <c r="E51" s="59" t="s">
        <v>81</v>
      </c>
      <c r="F51" s="1"/>
      <c r="G51" s="1"/>
      <c r="H51" s="50"/>
      <c r="I51" s="1"/>
      <c r="J51" s="50"/>
      <c r="K51" s="1"/>
      <c r="L51" s="1"/>
      <c r="M51" s="12"/>
      <c r="N51" s="2"/>
      <c r="O51" s="2"/>
      <c r="P51" s="2"/>
      <c r="Q51" s="2"/>
    </row>
    <row r="52" thickBot="1">
      <c r="A52" s="9"/>
      <c r="B52" s="60" t="s">
        <v>82</v>
      </c>
      <c r="C52" s="31"/>
      <c r="D52" s="31"/>
      <c r="E52" s="61" t="s">
        <v>83</v>
      </c>
      <c r="F52" s="31"/>
      <c r="G52" s="31"/>
      <c r="H52" s="62"/>
      <c r="I52" s="31"/>
      <c r="J52" s="62"/>
      <c r="K52" s="31"/>
      <c r="L52" s="31"/>
      <c r="M52" s="12"/>
      <c r="N52" s="2"/>
      <c r="O52" s="2"/>
      <c r="P52" s="2"/>
      <c r="Q52" s="2"/>
    </row>
    <row r="53" thickTop="1">
      <c r="A53" s="9"/>
      <c r="B53" s="51">
        <v>6</v>
      </c>
      <c r="C53" s="52" t="s">
        <v>151</v>
      </c>
      <c r="D53" s="52" t="s">
        <v>3</v>
      </c>
      <c r="E53" s="52" t="s">
        <v>152</v>
      </c>
      <c r="F53" s="52" t="s">
        <v>3</v>
      </c>
      <c r="G53" s="53" t="s">
        <v>75</v>
      </c>
      <c r="H53" s="63">
        <v>1</v>
      </c>
      <c r="I53" s="36">
        <f>ROUND(0,2)</f>
        <v>0</v>
      </c>
      <c r="J53" s="64">
        <f>ROUND(I53*H53,2)</f>
        <v>0</v>
      </c>
      <c r="K53" s="65">
        <v>0.20999999999999999</v>
      </c>
      <c r="L53" s="66">
        <f>IF(ISNUMBER(K53),ROUND(J53*(K53+1),2),0)</f>
        <v>0</v>
      </c>
      <c r="M53" s="12"/>
      <c r="N53" s="2"/>
      <c r="O53" s="2"/>
      <c r="P53" s="2"/>
      <c r="Q53" s="42">
        <f>IF(ISNUMBER(K53),IF(H53&gt;0,IF(I53&gt;0,J53,0),0),0)</f>
        <v>0</v>
      </c>
      <c r="R53" s="27">
        <f>IF(ISNUMBER(K53)=FALSE,J53,0)</f>
        <v>0</v>
      </c>
    </row>
    <row r="54">
      <c r="A54" s="9"/>
      <c r="B54" s="58" t="s">
        <v>76</v>
      </c>
      <c r="C54" s="1"/>
      <c r="D54" s="1"/>
      <c r="E54" s="59" t="s">
        <v>153</v>
      </c>
      <c r="F54" s="1"/>
      <c r="G54" s="1"/>
      <c r="H54" s="50"/>
      <c r="I54" s="1"/>
      <c r="J54" s="50"/>
      <c r="K54" s="1"/>
      <c r="L54" s="1"/>
      <c r="M54" s="12"/>
      <c r="N54" s="2"/>
      <c r="O54" s="2"/>
      <c r="P54" s="2"/>
      <c r="Q54" s="2"/>
    </row>
    <row r="55">
      <c r="A55" s="9"/>
      <c r="B55" s="58" t="s">
        <v>78</v>
      </c>
      <c r="C55" s="1"/>
      <c r="D55" s="1"/>
      <c r="E55" s="59" t="s">
        <v>79</v>
      </c>
      <c r="F55" s="1"/>
      <c r="G55" s="1"/>
      <c r="H55" s="50"/>
      <c r="I55" s="1"/>
      <c r="J55" s="50"/>
      <c r="K55" s="1"/>
      <c r="L55" s="1"/>
      <c r="M55" s="12"/>
      <c r="N55" s="2"/>
      <c r="O55" s="2"/>
      <c r="P55" s="2"/>
      <c r="Q55" s="2"/>
    </row>
    <row r="56">
      <c r="A56" s="9"/>
      <c r="B56" s="58" t="s">
        <v>80</v>
      </c>
      <c r="C56" s="1"/>
      <c r="D56" s="1"/>
      <c r="E56" s="59" t="s">
        <v>97</v>
      </c>
      <c r="F56" s="1"/>
      <c r="G56" s="1"/>
      <c r="H56" s="50"/>
      <c r="I56" s="1"/>
      <c r="J56" s="50"/>
      <c r="K56" s="1"/>
      <c r="L56" s="1"/>
      <c r="M56" s="12"/>
      <c r="N56" s="2"/>
      <c r="O56" s="2"/>
      <c r="P56" s="2"/>
      <c r="Q56" s="2"/>
    </row>
    <row r="57" thickBot="1">
      <c r="A57" s="9"/>
      <c r="B57" s="60" t="s">
        <v>82</v>
      </c>
      <c r="C57" s="31"/>
      <c r="D57" s="31"/>
      <c r="E57" s="61" t="s">
        <v>83</v>
      </c>
      <c r="F57" s="31"/>
      <c r="G57" s="31"/>
      <c r="H57" s="62"/>
      <c r="I57" s="31"/>
      <c r="J57" s="62"/>
      <c r="K57" s="31"/>
      <c r="L57" s="31"/>
      <c r="M57" s="12"/>
      <c r="N57" s="2"/>
      <c r="O57" s="2"/>
      <c r="P57" s="2"/>
      <c r="Q57" s="2"/>
    </row>
    <row r="58" thickTop="1" thickBot="1" ht="25" customHeight="1">
      <c r="A58" s="9"/>
      <c r="B58" s="1"/>
      <c r="C58" s="67">
        <v>0</v>
      </c>
      <c r="D58" s="1"/>
      <c r="E58" s="67" t="s">
        <v>62</v>
      </c>
      <c r="F58" s="1"/>
      <c r="G58" s="68" t="s">
        <v>120</v>
      </c>
      <c r="H58" s="69">
        <f>J28+J33+J38+J43+J48+J53</f>
        <v>0</v>
      </c>
      <c r="I58" s="68" t="s">
        <v>121</v>
      </c>
      <c r="J58" s="70">
        <f>(L58-H58)</f>
        <v>0</v>
      </c>
      <c r="K58" s="68" t="s">
        <v>122</v>
      </c>
      <c r="L58" s="71">
        <f>L28+L33+L38+L43+L48+L53</f>
        <v>0</v>
      </c>
      <c r="M58" s="12"/>
      <c r="N58" s="2"/>
      <c r="O58" s="2"/>
      <c r="P58" s="2"/>
      <c r="Q58" s="42">
        <f>0+Q28+Q33+Q38+Q43+Q48+Q53</f>
        <v>0</v>
      </c>
      <c r="R58" s="27">
        <f>0+R28+R33+R38+R43+R48+R53</f>
        <v>0</v>
      </c>
      <c r="S58" s="72">
        <f>Q58*(1+J58)+R58</f>
        <v>0</v>
      </c>
    </row>
    <row r="59" thickTop="1" thickBot="1" ht="25" customHeight="1">
      <c r="A59" s="9"/>
      <c r="B59" s="73"/>
      <c r="C59" s="73"/>
      <c r="D59" s="73"/>
      <c r="E59" s="73"/>
      <c r="F59" s="73"/>
      <c r="G59" s="74" t="s">
        <v>123</v>
      </c>
      <c r="H59" s="75">
        <f>J28+J33+J38+J43+J48+J53</f>
        <v>0</v>
      </c>
      <c r="I59" s="74" t="s">
        <v>124</v>
      </c>
      <c r="J59" s="76">
        <f>0+J58</f>
        <v>0</v>
      </c>
      <c r="K59" s="74" t="s">
        <v>125</v>
      </c>
      <c r="L59" s="77">
        <f>L28+L33+L38+L43+L48+L53</f>
        <v>0</v>
      </c>
      <c r="M59" s="12"/>
      <c r="N59" s="2"/>
      <c r="O59" s="2"/>
      <c r="P59" s="2"/>
      <c r="Q59" s="2"/>
    </row>
    <row r="60" ht="40" customHeight="1">
      <c r="A60" s="9"/>
      <c r="B60" s="78" t="s">
        <v>154</v>
      </c>
      <c r="C60" s="1"/>
      <c r="D60" s="1"/>
      <c r="E60" s="1"/>
      <c r="F60" s="1"/>
      <c r="G60" s="1"/>
      <c r="H60" s="50"/>
      <c r="I60" s="1"/>
      <c r="J60" s="50"/>
      <c r="K60" s="1"/>
      <c r="L60" s="1"/>
      <c r="M60" s="12"/>
      <c r="N60" s="2"/>
      <c r="O60" s="2"/>
      <c r="P60" s="2"/>
      <c r="Q60" s="2"/>
    </row>
    <row r="61">
      <c r="A61" s="9"/>
      <c r="B61" s="51">
        <v>7</v>
      </c>
      <c r="C61" s="52" t="s">
        <v>155</v>
      </c>
      <c r="D61" s="52" t="s">
        <v>3</v>
      </c>
      <c r="E61" s="52" t="s">
        <v>156</v>
      </c>
      <c r="F61" s="52" t="s">
        <v>3</v>
      </c>
      <c r="G61" s="53" t="s">
        <v>157</v>
      </c>
      <c r="H61" s="54">
        <v>3472</v>
      </c>
      <c r="I61" s="25">
        <f>ROUND(0,2)</f>
        <v>0</v>
      </c>
      <c r="J61" s="55">
        <f>ROUND(I61*H61,2)</f>
        <v>0</v>
      </c>
      <c r="K61" s="56">
        <v>0.20999999999999999</v>
      </c>
      <c r="L61" s="57">
        <f>IF(ISNUMBER(K61),ROUND(J61*(K61+1),2),0)</f>
        <v>0</v>
      </c>
      <c r="M61" s="12"/>
      <c r="N61" s="2"/>
      <c r="O61" s="2"/>
      <c r="P61" s="2"/>
      <c r="Q61" s="42">
        <f>IF(ISNUMBER(K61),IF(H61&gt;0,IF(I61&gt;0,J61,0),0),0)</f>
        <v>0</v>
      </c>
      <c r="R61" s="27">
        <f>IF(ISNUMBER(K61)=FALSE,J61,0)</f>
        <v>0</v>
      </c>
    </row>
    <row r="62">
      <c r="A62" s="9"/>
      <c r="B62" s="58" t="s">
        <v>76</v>
      </c>
      <c r="C62" s="1"/>
      <c r="D62" s="1"/>
      <c r="E62" s="59" t="s">
        <v>158</v>
      </c>
      <c r="F62" s="1"/>
      <c r="G62" s="1"/>
      <c r="H62" s="50"/>
      <c r="I62" s="1"/>
      <c r="J62" s="50"/>
      <c r="K62" s="1"/>
      <c r="L62" s="1"/>
      <c r="M62" s="12"/>
      <c r="N62" s="2"/>
      <c r="O62" s="2"/>
      <c r="P62" s="2"/>
      <c r="Q62" s="2"/>
    </row>
    <row r="63">
      <c r="A63" s="9"/>
      <c r="B63" s="58" t="s">
        <v>78</v>
      </c>
      <c r="C63" s="1"/>
      <c r="D63" s="1"/>
      <c r="E63" s="59" t="s">
        <v>159</v>
      </c>
      <c r="F63" s="1"/>
      <c r="G63" s="1"/>
      <c r="H63" s="50"/>
      <c r="I63" s="1"/>
      <c r="J63" s="50"/>
      <c r="K63" s="1"/>
      <c r="L63" s="1"/>
      <c r="M63" s="12"/>
      <c r="N63" s="2"/>
      <c r="O63" s="2"/>
      <c r="P63" s="2"/>
      <c r="Q63" s="2"/>
    </row>
    <row r="64">
      <c r="A64" s="9"/>
      <c r="B64" s="58" t="s">
        <v>80</v>
      </c>
      <c r="C64" s="1"/>
      <c r="D64" s="1"/>
      <c r="E64" s="59" t="s">
        <v>160</v>
      </c>
      <c r="F64" s="1"/>
      <c r="G64" s="1"/>
      <c r="H64" s="50"/>
      <c r="I64" s="1"/>
      <c r="J64" s="50"/>
      <c r="K64" s="1"/>
      <c r="L64" s="1"/>
      <c r="M64" s="12"/>
      <c r="N64" s="2"/>
      <c r="O64" s="2"/>
      <c r="P64" s="2"/>
      <c r="Q64" s="2"/>
    </row>
    <row r="65" thickBot="1">
      <c r="A65" s="9"/>
      <c r="B65" s="60" t="s">
        <v>82</v>
      </c>
      <c r="C65" s="31"/>
      <c r="D65" s="31"/>
      <c r="E65" s="61" t="s">
        <v>83</v>
      </c>
      <c r="F65" s="31"/>
      <c r="G65" s="31"/>
      <c r="H65" s="62"/>
      <c r="I65" s="31"/>
      <c r="J65" s="62"/>
      <c r="K65" s="31"/>
      <c r="L65" s="31"/>
      <c r="M65" s="12"/>
      <c r="N65" s="2"/>
      <c r="O65" s="2"/>
      <c r="P65" s="2"/>
      <c r="Q65" s="2"/>
    </row>
    <row r="66" thickTop="1">
      <c r="A66" s="9"/>
      <c r="B66" s="51">
        <v>8</v>
      </c>
      <c r="C66" s="52" t="s">
        <v>161</v>
      </c>
      <c r="D66" s="52" t="s">
        <v>3</v>
      </c>
      <c r="E66" s="52" t="s">
        <v>162</v>
      </c>
      <c r="F66" s="52" t="s">
        <v>3</v>
      </c>
      <c r="G66" s="53" t="s">
        <v>117</v>
      </c>
      <c r="H66" s="63">
        <v>135</v>
      </c>
      <c r="I66" s="36">
        <f>ROUND(0,2)</f>
        <v>0</v>
      </c>
      <c r="J66" s="64">
        <f>ROUND(I66*H66,2)</f>
        <v>0</v>
      </c>
      <c r="K66" s="65">
        <v>0.20999999999999999</v>
      </c>
      <c r="L66" s="66">
        <f>IF(ISNUMBER(K66),ROUND(J66*(K66+1),2),0)</f>
        <v>0</v>
      </c>
      <c r="M66" s="12"/>
      <c r="N66" s="2"/>
      <c r="O66" s="2"/>
      <c r="P66" s="2"/>
      <c r="Q66" s="42">
        <f>IF(ISNUMBER(K66),IF(H66&gt;0,IF(I66&gt;0,J66,0),0),0)</f>
        <v>0</v>
      </c>
      <c r="R66" s="27">
        <f>IF(ISNUMBER(K66)=FALSE,J66,0)</f>
        <v>0</v>
      </c>
    </row>
    <row r="67">
      <c r="A67" s="9"/>
      <c r="B67" s="58" t="s">
        <v>76</v>
      </c>
      <c r="C67" s="1"/>
      <c r="D67" s="1"/>
      <c r="E67" s="59" t="s">
        <v>163</v>
      </c>
      <c r="F67" s="1"/>
      <c r="G67" s="1"/>
      <c r="H67" s="50"/>
      <c r="I67" s="1"/>
      <c r="J67" s="50"/>
      <c r="K67" s="1"/>
      <c r="L67" s="1"/>
      <c r="M67" s="12"/>
      <c r="N67" s="2"/>
      <c r="O67" s="2"/>
      <c r="P67" s="2"/>
      <c r="Q67" s="2"/>
    </row>
    <row r="68">
      <c r="A68" s="9"/>
      <c r="B68" s="58" t="s">
        <v>78</v>
      </c>
      <c r="C68" s="1"/>
      <c r="D68" s="1"/>
      <c r="E68" s="59" t="s">
        <v>164</v>
      </c>
      <c r="F68" s="1"/>
      <c r="G68" s="1"/>
      <c r="H68" s="50"/>
      <c r="I68" s="1"/>
      <c r="J68" s="50"/>
      <c r="K68" s="1"/>
      <c r="L68" s="1"/>
      <c r="M68" s="12"/>
      <c r="N68" s="2"/>
      <c r="O68" s="2"/>
      <c r="P68" s="2"/>
      <c r="Q68" s="2"/>
    </row>
    <row r="69">
      <c r="A69" s="9"/>
      <c r="B69" s="58" t="s">
        <v>80</v>
      </c>
      <c r="C69" s="1"/>
      <c r="D69" s="1"/>
      <c r="E69" s="59" t="s">
        <v>165</v>
      </c>
      <c r="F69" s="1"/>
      <c r="G69" s="1"/>
      <c r="H69" s="50"/>
      <c r="I69" s="1"/>
      <c r="J69" s="50"/>
      <c r="K69" s="1"/>
      <c r="L69" s="1"/>
      <c r="M69" s="12"/>
      <c r="N69" s="2"/>
      <c r="O69" s="2"/>
      <c r="P69" s="2"/>
      <c r="Q69" s="2"/>
    </row>
    <row r="70" thickBot="1">
      <c r="A70" s="9"/>
      <c r="B70" s="60" t="s">
        <v>82</v>
      </c>
      <c r="C70" s="31"/>
      <c r="D70" s="31"/>
      <c r="E70" s="61" t="s">
        <v>83</v>
      </c>
      <c r="F70" s="31"/>
      <c r="G70" s="31"/>
      <c r="H70" s="62"/>
      <c r="I70" s="31"/>
      <c r="J70" s="62"/>
      <c r="K70" s="31"/>
      <c r="L70" s="31"/>
      <c r="M70" s="12"/>
      <c r="N70" s="2"/>
      <c r="O70" s="2"/>
      <c r="P70" s="2"/>
      <c r="Q70" s="2"/>
    </row>
    <row r="71" thickTop="1">
      <c r="A71" s="9"/>
      <c r="B71" s="51">
        <v>9</v>
      </c>
      <c r="C71" s="52" t="s">
        <v>166</v>
      </c>
      <c r="D71" s="52" t="s">
        <v>3</v>
      </c>
      <c r="E71" s="52" t="s">
        <v>167</v>
      </c>
      <c r="F71" s="52" t="s">
        <v>3</v>
      </c>
      <c r="G71" s="53" t="s">
        <v>117</v>
      </c>
      <c r="H71" s="63">
        <v>10</v>
      </c>
      <c r="I71" s="36">
        <f>ROUND(0,2)</f>
        <v>0</v>
      </c>
      <c r="J71" s="64">
        <f>ROUND(I71*H71,2)</f>
        <v>0</v>
      </c>
      <c r="K71" s="65">
        <v>0.20999999999999999</v>
      </c>
      <c r="L71" s="66">
        <f>IF(ISNUMBER(K71),ROUND(J71*(K71+1),2),0)</f>
        <v>0</v>
      </c>
      <c r="M71" s="12"/>
      <c r="N71" s="2"/>
      <c r="O71" s="2"/>
      <c r="P71" s="2"/>
      <c r="Q71" s="42">
        <f>IF(ISNUMBER(K71),IF(H71&gt;0,IF(I71&gt;0,J71,0),0),0)</f>
        <v>0</v>
      </c>
      <c r="R71" s="27">
        <f>IF(ISNUMBER(K71)=FALSE,J71,0)</f>
        <v>0</v>
      </c>
    </row>
    <row r="72">
      <c r="A72" s="9"/>
      <c r="B72" s="58" t="s">
        <v>76</v>
      </c>
      <c r="C72" s="1"/>
      <c r="D72" s="1"/>
      <c r="E72" s="59" t="s">
        <v>163</v>
      </c>
      <c r="F72" s="1"/>
      <c r="G72" s="1"/>
      <c r="H72" s="50"/>
      <c r="I72" s="1"/>
      <c r="J72" s="50"/>
      <c r="K72" s="1"/>
      <c r="L72" s="1"/>
      <c r="M72" s="12"/>
      <c r="N72" s="2"/>
      <c r="O72" s="2"/>
      <c r="P72" s="2"/>
      <c r="Q72" s="2"/>
    </row>
    <row r="73">
      <c r="A73" s="9"/>
      <c r="B73" s="58" t="s">
        <v>78</v>
      </c>
      <c r="C73" s="1"/>
      <c r="D73" s="1"/>
      <c r="E73" s="59" t="s">
        <v>168</v>
      </c>
      <c r="F73" s="1"/>
      <c r="G73" s="1"/>
      <c r="H73" s="50"/>
      <c r="I73" s="1"/>
      <c r="J73" s="50"/>
      <c r="K73" s="1"/>
      <c r="L73" s="1"/>
      <c r="M73" s="12"/>
      <c r="N73" s="2"/>
      <c r="O73" s="2"/>
      <c r="P73" s="2"/>
      <c r="Q73" s="2"/>
    </row>
    <row r="74">
      <c r="A74" s="9"/>
      <c r="B74" s="58" t="s">
        <v>80</v>
      </c>
      <c r="C74" s="1"/>
      <c r="D74" s="1"/>
      <c r="E74" s="59" t="s">
        <v>165</v>
      </c>
      <c r="F74" s="1"/>
      <c r="G74" s="1"/>
      <c r="H74" s="50"/>
      <c r="I74" s="1"/>
      <c r="J74" s="50"/>
      <c r="K74" s="1"/>
      <c r="L74" s="1"/>
      <c r="M74" s="12"/>
      <c r="N74" s="2"/>
      <c r="O74" s="2"/>
      <c r="P74" s="2"/>
      <c r="Q74" s="2"/>
    </row>
    <row r="75" thickBot="1">
      <c r="A75" s="9"/>
      <c r="B75" s="60" t="s">
        <v>82</v>
      </c>
      <c r="C75" s="31"/>
      <c r="D75" s="31"/>
      <c r="E75" s="61" t="s">
        <v>83</v>
      </c>
      <c r="F75" s="31"/>
      <c r="G75" s="31"/>
      <c r="H75" s="62"/>
      <c r="I75" s="31"/>
      <c r="J75" s="62"/>
      <c r="K75" s="31"/>
      <c r="L75" s="31"/>
      <c r="M75" s="12"/>
      <c r="N75" s="2"/>
      <c r="O75" s="2"/>
      <c r="P75" s="2"/>
      <c r="Q75" s="2"/>
    </row>
    <row r="76" thickTop="1">
      <c r="A76" s="9"/>
      <c r="B76" s="51">
        <v>10</v>
      </c>
      <c r="C76" s="52" t="s">
        <v>169</v>
      </c>
      <c r="D76" s="52" t="s">
        <v>3</v>
      </c>
      <c r="E76" s="52" t="s">
        <v>170</v>
      </c>
      <c r="F76" s="52" t="s">
        <v>3</v>
      </c>
      <c r="G76" s="53" t="s">
        <v>171</v>
      </c>
      <c r="H76" s="63">
        <v>373.75799999999998</v>
      </c>
      <c r="I76" s="36">
        <f>ROUND(0,2)</f>
        <v>0</v>
      </c>
      <c r="J76" s="64">
        <f>ROUND(I76*H76,2)</f>
        <v>0</v>
      </c>
      <c r="K76" s="65">
        <v>0.20999999999999999</v>
      </c>
      <c r="L76" s="66">
        <f>IF(ISNUMBER(K76),ROUND(J76*(K76+1),2),0)</f>
        <v>0</v>
      </c>
      <c r="M76" s="12"/>
      <c r="N76" s="2"/>
      <c r="O76" s="2"/>
      <c r="P76" s="2"/>
      <c r="Q76" s="42">
        <f>IF(ISNUMBER(K76),IF(H76&gt;0,IF(I76&gt;0,J76,0),0),0)</f>
        <v>0</v>
      </c>
      <c r="R76" s="27">
        <f>IF(ISNUMBER(K76)=FALSE,J76,0)</f>
        <v>0</v>
      </c>
    </row>
    <row r="77">
      <c r="A77" s="9"/>
      <c r="B77" s="58" t="s">
        <v>76</v>
      </c>
      <c r="C77" s="1"/>
      <c r="D77" s="1"/>
      <c r="E77" s="59" t="s">
        <v>172</v>
      </c>
      <c r="F77" s="1"/>
      <c r="G77" s="1"/>
      <c r="H77" s="50"/>
      <c r="I77" s="1"/>
      <c r="J77" s="50"/>
      <c r="K77" s="1"/>
      <c r="L77" s="1"/>
      <c r="M77" s="12"/>
      <c r="N77" s="2"/>
      <c r="O77" s="2"/>
      <c r="P77" s="2"/>
      <c r="Q77" s="2"/>
    </row>
    <row r="78">
      <c r="A78" s="9"/>
      <c r="B78" s="58" t="s">
        <v>78</v>
      </c>
      <c r="C78" s="1"/>
      <c r="D78" s="1"/>
      <c r="E78" s="59" t="s">
        <v>173</v>
      </c>
      <c r="F78" s="1"/>
      <c r="G78" s="1"/>
      <c r="H78" s="50"/>
      <c r="I78" s="1"/>
      <c r="J78" s="50"/>
      <c r="K78" s="1"/>
      <c r="L78" s="1"/>
      <c r="M78" s="12"/>
      <c r="N78" s="2"/>
      <c r="O78" s="2"/>
      <c r="P78" s="2"/>
      <c r="Q78" s="2"/>
    </row>
    <row r="79">
      <c r="A79" s="9"/>
      <c r="B79" s="58" t="s">
        <v>80</v>
      </c>
      <c r="C79" s="1"/>
      <c r="D79" s="1"/>
      <c r="E79" s="59" t="s">
        <v>174</v>
      </c>
      <c r="F79" s="1"/>
      <c r="G79" s="1"/>
      <c r="H79" s="50"/>
      <c r="I79" s="1"/>
      <c r="J79" s="50"/>
      <c r="K79" s="1"/>
      <c r="L79" s="1"/>
      <c r="M79" s="12"/>
      <c r="N79" s="2"/>
      <c r="O79" s="2"/>
      <c r="P79" s="2"/>
      <c r="Q79" s="2"/>
    </row>
    <row r="80" thickBot="1">
      <c r="A80" s="9"/>
      <c r="B80" s="60" t="s">
        <v>82</v>
      </c>
      <c r="C80" s="31"/>
      <c r="D80" s="31"/>
      <c r="E80" s="61" t="s">
        <v>83</v>
      </c>
      <c r="F80" s="31"/>
      <c r="G80" s="31"/>
      <c r="H80" s="62"/>
      <c r="I80" s="31"/>
      <c r="J80" s="62"/>
      <c r="K80" s="31"/>
      <c r="L80" s="31"/>
      <c r="M80" s="12"/>
      <c r="N80" s="2"/>
      <c r="O80" s="2"/>
      <c r="P80" s="2"/>
      <c r="Q80" s="2"/>
    </row>
    <row r="81" thickTop="1">
      <c r="A81" s="9"/>
      <c r="B81" s="51">
        <v>11</v>
      </c>
      <c r="C81" s="52" t="s">
        <v>175</v>
      </c>
      <c r="D81" s="52" t="s">
        <v>3</v>
      </c>
      <c r="E81" s="52" t="s">
        <v>176</v>
      </c>
      <c r="F81" s="52" t="s">
        <v>3</v>
      </c>
      <c r="G81" s="53" t="s">
        <v>171</v>
      </c>
      <c r="H81" s="63">
        <v>240.273</v>
      </c>
      <c r="I81" s="36">
        <f>ROUND(0,2)</f>
        <v>0</v>
      </c>
      <c r="J81" s="64">
        <f>ROUND(I81*H81,2)</f>
        <v>0</v>
      </c>
      <c r="K81" s="65">
        <v>0.20999999999999999</v>
      </c>
      <c r="L81" s="66">
        <f>IF(ISNUMBER(K81),ROUND(J81*(K81+1),2),0)</f>
        <v>0</v>
      </c>
      <c r="M81" s="12"/>
      <c r="N81" s="2"/>
      <c r="O81" s="2"/>
      <c r="P81" s="2"/>
      <c r="Q81" s="42">
        <f>IF(ISNUMBER(K81),IF(H81&gt;0,IF(I81&gt;0,J81,0),0),0)</f>
        <v>0</v>
      </c>
      <c r="R81" s="27">
        <f>IF(ISNUMBER(K81)=FALSE,J81,0)</f>
        <v>0</v>
      </c>
    </row>
    <row r="82">
      <c r="A82" s="9"/>
      <c r="B82" s="58" t="s">
        <v>76</v>
      </c>
      <c r="C82" s="1"/>
      <c r="D82" s="1"/>
      <c r="E82" s="59" t="s">
        <v>177</v>
      </c>
      <c r="F82" s="1"/>
      <c r="G82" s="1"/>
      <c r="H82" s="50"/>
      <c r="I82" s="1"/>
      <c r="J82" s="50"/>
      <c r="K82" s="1"/>
      <c r="L82" s="1"/>
      <c r="M82" s="12"/>
      <c r="N82" s="2"/>
      <c r="O82" s="2"/>
      <c r="P82" s="2"/>
      <c r="Q82" s="2"/>
    </row>
    <row r="83">
      <c r="A83" s="9"/>
      <c r="B83" s="58" t="s">
        <v>78</v>
      </c>
      <c r="C83" s="1"/>
      <c r="D83" s="1"/>
      <c r="E83" s="59" t="s">
        <v>178</v>
      </c>
      <c r="F83" s="1"/>
      <c r="G83" s="1"/>
      <c r="H83" s="50"/>
      <c r="I83" s="1"/>
      <c r="J83" s="50"/>
      <c r="K83" s="1"/>
      <c r="L83" s="1"/>
      <c r="M83" s="12"/>
      <c r="N83" s="2"/>
      <c r="O83" s="2"/>
      <c r="P83" s="2"/>
      <c r="Q83" s="2"/>
    </row>
    <row r="84">
      <c r="A84" s="9"/>
      <c r="B84" s="58" t="s">
        <v>80</v>
      </c>
      <c r="C84" s="1"/>
      <c r="D84" s="1"/>
      <c r="E84" s="59" t="s">
        <v>174</v>
      </c>
      <c r="F84" s="1"/>
      <c r="G84" s="1"/>
      <c r="H84" s="50"/>
      <c r="I84" s="1"/>
      <c r="J84" s="50"/>
      <c r="K84" s="1"/>
      <c r="L84" s="1"/>
      <c r="M84" s="12"/>
      <c r="N84" s="2"/>
      <c r="O84" s="2"/>
      <c r="P84" s="2"/>
      <c r="Q84" s="2"/>
    </row>
    <row r="85" thickBot="1">
      <c r="A85" s="9"/>
      <c r="B85" s="60" t="s">
        <v>82</v>
      </c>
      <c r="C85" s="31"/>
      <c r="D85" s="31"/>
      <c r="E85" s="61" t="s">
        <v>83</v>
      </c>
      <c r="F85" s="31"/>
      <c r="G85" s="31"/>
      <c r="H85" s="62"/>
      <c r="I85" s="31"/>
      <c r="J85" s="62"/>
      <c r="K85" s="31"/>
      <c r="L85" s="31"/>
      <c r="M85" s="12"/>
      <c r="N85" s="2"/>
      <c r="O85" s="2"/>
      <c r="P85" s="2"/>
      <c r="Q85" s="2"/>
    </row>
    <row r="86" thickTop="1">
      <c r="A86" s="9"/>
      <c r="B86" s="51">
        <v>12</v>
      </c>
      <c r="C86" s="52" t="s">
        <v>179</v>
      </c>
      <c r="D86" s="52" t="s">
        <v>3</v>
      </c>
      <c r="E86" s="52" t="s">
        <v>180</v>
      </c>
      <c r="F86" s="52" t="s">
        <v>3</v>
      </c>
      <c r="G86" s="53" t="s">
        <v>171</v>
      </c>
      <c r="H86" s="63">
        <v>445.96100000000001</v>
      </c>
      <c r="I86" s="36">
        <f>ROUND(0,2)</f>
        <v>0</v>
      </c>
      <c r="J86" s="64">
        <f>ROUND(I86*H86,2)</f>
        <v>0</v>
      </c>
      <c r="K86" s="65">
        <v>0.20999999999999999</v>
      </c>
      <c r="L86" s="66">
        <f>IF(ISNUMBER(K86),ROUND(J86*(K86+1),2),0)</f>
        <v>0</v>
      </c>
      <c r="M86" s="12"/>
      <c r="N86" s="2"/>
      <c r="O86" s="2"/>
      <c r="P86" s="2"/>
      <c r="Q86" s="42">
        <f>IF(ISNUMBER(K86),IF(H86&gt;0,IF(I86&gt;0,J86,0),0),0)</f>
        <v>0</v>
      </c>
      <c r="R86" s="27">
        <f>IF(ISNUMBER(K86)=FALSE,J86,0)</f>
        <v>0</v>
      </c>
    </row>
    <row r="87">
      <c r="A87" s="9"/>
      <c r="B87" s="58" t="s">
        <v>76</v>
      </c>
      <c r="C87" s="1"/>
      <c r="D87" s="1"/>
      <c r="E87" s="59" t="s">
        <v>181</v>
      </c>
      <c r="F87" s="1"/>
      <c r="G87" s="1"/>
      <c r="H87" s="50"/>
      <c r="I87" s="1"/>
      <c r="J87" s="50"/>
      <c r="K87" s="1"/>
      <c r="L87" s="1"/>
      <c r="M87" s="12"/>
      <c r="N87" s="2"/>
      <c r="O87" s="2"/>
      <c r="P87" s="2"/>
      <c r="Q87" s="2"/>
    </row>
    <row r="88">
      <c r="A88" s="9"/>
      <c r="B88" s="58" t="s">
        <v>78</v>
      </c>
      <c r="C88" s="1"/>
      <c r="D88" s="1"/>
      <c r="E88" s="59" t="s">
        <v>182</v>
      </c>
      <c r="F88" s="1"/>
      <c r="G88" s="1"/>
      <c r="H88" s="50"/>
      <c r="I88" s="1"/>
      <c r="J88" s="50"/>
      <c r="K88" s="1"/>
      <c r="L88" s="1"/>
      <c r="M88" s="12"/>
      <c r="N88" s="2"/>
      <c r="O88" s="2"/>
      <c r="P88" s="2"/>
      <c r="Q88" s="2"/>
    </row>
    <row r="89">
      <c r="A89" s="9"/>
      <c r="B89" s="58" t="s">
        <v>80</v>
      </c>
      <c r="C89" s="1"/>
      <c r="D89" s="1"/>
      <c r="E89" s="59" t="s">
        <v>174</v>
      </c>
      <c r="F89" s="1"/>
      <c r="G89" s="1"/>
      <c r="H89" s="50"/>
      <c r="I89" s="1"/>
      <c r="J89" s="50"/>
      <c r="K89" s="1"/>
      <c r="L89" s="1"/>
      <c r="M89" s="12"/>
      <c r="N89" s="2"/>
      <c r="O89" s="2"/>
      <c r="P89" s="2"/>
      <c r="Q89" s="2"/>
    </row>
    <row r="90" thickBot="1">
      <c r="A90" s="9"/>
      <c r="B90" s="60" t="s">
        <v>82</v>
      </c>
      <c r="C90" s="31"/>
      <c r="D90" s="31"/>
      <c r="E90" s="61" t="s">
        <v>83</v>
      </c>
      <c r="F90" s="31"/>
      <c r="G90" s="31"/>
      <c r="H90" s="62"/>
      <c r="I90" s="31"/>
      <c r="J90" s="62"/>
      <c r="K90" s="31"/>
      <c r="L90" s="31"/>
      <c r="M90" s="12"/>
      <c r="N90" s="2"/>
      <c r="O90" s="2"/>
      <c r="P90" s="2"/>
      <c r="Q90" s="2"/>
    </row>
    <row r="91" thickTop="1">
      <c r="A91" s="9"/>
      <c r="B91" s="51">
        <v>13</v>
      </c>
      <c r="C91" s="52" t="s">
        <v>183</v>
      </c>
      <c r="D91" s="52" t="s">
        <v>85</v>
      </c>
      <c r="E91" s="52" t="s">
        <v>184</v>
      </c>
      <c r="F91" s="52" t="s">
        <v>3</v>
      </c>
      <c r="G91" s="53" t="s">
        <v>185</v>
      </c>
      <c r="H91" s="63">
        <v>1090</v>
      </c>
      <c r="I91" s="36">
        <f>ROUND(0,2)</f>
        <v>0</v>
      </c>
      <c r="J91" s="64">
        <f>ROUND(I91*H91,2)</f>
        <v>0</v>
      </c>
      <c r="K91" s="65">
        <v>0.20999999999999999</v>
      </c>
      <c r="L91" s="66">
        <f>IF(ISNUMBER(K91),ROUND(J91*(K91+1),2),0)</f>
        <v>0</v>
      </c>
      <c r="M91" s="12"/>
      <c r="N91" s="2"/>
      <c r="O91" s="2"/>
      <c r="P91" s="2"/>
      <c r="Q91" s="42">
        <f>IF(ISNUMBER(K91),IF(H91&gt;0,IF(I91&gt;0,J91,0),0),0)</f>
        <v>0</v>
      </c>
      <c r="R91" s="27">
        <f>IF(ISNUMBER(K91)=FALSE,J91,0)</f>
        <v>0</v>
      </c>
    </row>
    <row r="92">
      <c r="A92" s="9"/>
      <c r="B92" s="58" t="s">
        <v>76</v>
      </c>
      <c r="C92" s="1"/>
      <c r="D92" s="1"/>
      <c r="E92" s="59" t="s">
        <v>186</v>
      </c>
      <c r="F92" s="1"/>
      <c r="G92" s="1"/>
      <c r="H92" s="50"/>
      <c r="I92" s="1"/>
      <c r="J92" s="50"/>
      <c r="K92" s="1"/>
      <c r="L92" s="1"/>
      <c r="M92" s="12"/>
      <c r="N92" s="2"/>
      <c r="O92" s="2"/>
      <c r="P92" s="2"/>
      <c r="Q92" s="2"/>
    </row>
    <row r="93">
      <c r="A93" s="9"/>
      <c r="B93" s="58" t="s">
        <v>78</v>
      </c>
      <c r="C93" s="1"/>
      <c r="D93" s="1"/>
      <c r="E93" s="59" t="s">
        <v>187</v>
      </c>
      <c r="F93" s="1"/>
      <c r="G93" s="1"/>
      <c r="H93" s="50"/>
      <c r="I93" s="1"/>
      <c r="J93" s="50"/>
      <c r="K93" s="1"/>
      <c r="L93" s="1"/>
      <c r="M93" s="12"/>
      <c r="N93" s="2"/>
      <c r="O93" s="2"/>
      <c r="P93" s="2"/>
      <c r="Q93" s="2"/>
    </row>
    <row r="94">
      <c r="A94" s="9"/>
      <c r="B94" s="58" t="s">
        <v>80</v>
      </c>
      <c r="C94" s="1"/>
      <c r="D94" s="1"/>
      <c r="E94" s="59" t="s">
        <v>188</v>
      </c>
      <c r="F94" s="1"/>
      <c r="G94" s="1"/>
      <c r="H94" s="50"/>
      <c r="I94" s="1"/>
      <c r="J94" s="50"/>
      <c r="K94" s="1"/>
      <c r="L94" s="1"/>
      <c r="M94" s="12"/>
      <c r="N94" s="2"/>
      <c r="O94" s="2"/>
      <c r="P94" s="2"/>
      <c r="Q94" s="2"/>
    </row>
    <row r="95" thickBot="1">
      <c r="A95" s="9"/>
      <c r="B95" s="60" t="s">
        <v>82</v>
      </c>
      <c r="C95" s="31"/>
      <c r="D95" s="31"/>
      <c r="E95" s="61" t="s">
        <v>83</v>
      </c>
      <c r="F95" s="31"/>
      <c r="G95" s="31"/>
      <c r="H95" s="62"/>
      <c r="I95" s="31"/>
      <c r="J95" s="62"/>
      <c r="K95" s="31"/>
      <c r="L95" s="31"/>
      <c r="M95" s="12"/>
      <c r="N95" s="2"/>
      <c r="O95" s="2"/>
      <c r="P95" s="2"/>
      <c r="Q95" s="2"/>
    </row>
    <row r="96" thickTop="1">
      <c r="A96" s="9"/>
      <c r="B96" s="51">
        <v>14</v>
      </c>
      <c r="C96" s="52" t="s">
        <v>183</v>
      </c>
      <c r="D96" s="52" t="s">
        <v>88</v>
      </c>
      <c r="E96" s="52" t="s">
        <v>184</v>
      </c>
      <c r="F96" s="52" t="s">
        <v>3</v>
      </c>
      <c r="G96" s="53" t="s">
        <v>185</v>
      </c>
      <c r="H96" s="63">
        <v>2355</v>
      </c>
      <c r="I96" s="36">
        <f>ROUND(0,2)</f>
        <v>0</v>
      </c>
      <c r="J96" s="64">
        <f>ROUND(I96*H96,2)</f>
        <v>0</v>
      </c>
      <c r="K96" s="65">
        <v>0.20999999999999999</v>
      </c>
      <c r="L96" s="66">
        <f>IF(ISNUMBER(K96),ROUND(J96*(K96+1),2),0)</f>
        <v>0</v>
      </c>
      <c r="M96" s="12"/>
      <c r="N96" s="2"/>
      <c r="O96" s="2"/>
      <c r="P96" s="2"/>
      <c r="Q96" s="42">
        <f>IF(ISNUMBER(K96),IF(H96&gt;0,IF(I96&gt;0,J96,0),0),0)</f>
        <v>0</v>
      </c>
      <c r="R96" s="27">
        <f>IF(ISNUMBER(K96)=FALSE,J96,0)</f>
        <v>0</v>
      </c>
    </row>
    <row r="97">
      <c r="A97" s="9"/>
      <c r="B97" s="58" t="s">
        <v>76</v>
      </c>
      <c r="C97" s="1"/>
      <c r="D97" s="1"/>
      <c r="E97" s="59" t="s">
        <v>189</v>
      </c>
      <c r="F97" s="1"/>
      <c r="G97" s="1"/>
      <c r="H97" s="50"/>
      <c r="I97" s="1"/>
      <c r="J97" s="50"/>
      <c r="K97" s="1"/>
      <c r="L97" s="1"/>
      <c r="M97" s="12"/>
      <c r="N97" s="2"/>
      <c r="O97" s="2"/>
      <c r="P97" s="2"/>
      <c r="Q97" s="2"/>
    </row>
    <row r="98">
      <c r="A98" s="9"/>
      <c r="B98" s="58" t="s">
        <v>78</v>
      </c>
      <c r="C98" s="1"/>
      <c r="D98" s="1"/>
      <c r="E98" s="59" t="s">
        <v>190</v>
      </c>
      <c r="F98" s="1"/>
      <c r="G98" s="1"/>
      <c r="H98" s="50"/>
      <c r="I98" s="1"/>
      <c r="J98" s="50"/>
      <c r="K98" s="1"/>
      <c r="L98" s="1"/>
      <c r="M98" s="12"/>
      <c r="N98" s="2"/>
      <c r="O98" s="2"/>
      <c r="P98" s="2"/>
      <c r="Q98" s="2"/>
    </row>
    <row r="99">
      <c r="A99" s="9"/>
      <c r="B99" s="58" t="s">
        <v>80</v>
      </c>
      <c r="C99" s="1"/>
      <c r="D99" s="1"/>
      <c r="E99" s="59" t="s">
        <v>188</v>
      </c>
      <c r="F99" s="1"/>
      <c r="G99" s="1"/>
      <c r="H99" s="50"/>
      <c r="I99" s="1"/>
      <c r="J99" s="50"/>
      <c r="K99" s="1"/>
      <c r="L99" s="1"/>
      <c r="M99" s="12"/>
      <c r="N99" s="2"/>
      <c r="O99" s="2"/>
      <c r="P99" s="2"/>
      <c r="Q99" s="2"/>
    </row>
    <row r="100" thickBot="1">
      <c r="A100" s="9"/>
      <c r="B100" s="60" t="s">
        <v>82</v>
      </c>
      <c r="C100" s="31"/>
      <c r="D100" s="31"/>
      <c r="E100" s="61" t="s">
        <v>83</v>
      </c>
      <c r="F100" s="31"/>
      <c r="G100" s="31"/>
      <c r="H100" s="62"/>
      <c r="I100" s="31"/>
      <c r="J100" s="62"/>
      <c r="K100" s="31"/>
      <c r="L100" s="31"/>
      <c r="M100" s="12"/>
      <c r="N100" s="2"/>
      <c r="O100" s="2"/>
      <c r="P100" s="2"/>
      <c r="Q100" s="2"/>
    </row>
    <row r="101" thickTop="1">
      <c r="A101" s="9"/>
      <c r="B101" s="51">
        <v>15</v>
      </c>
      <c r="C101" s="52" t="s">
        <v>191</v>
      </c>
      <c r="D101" s="52" t="s">
        <v>3</v>
      </c>
      <c r="E101" s="52" t="s">
        <v>192</v>
      </c>
      <c r="F101" s="52" t="s">
        <v>3</v>
      </c>
      <c r="G101" s="53" t="s">
        <v>171</v>
      </c>
      <c r="H101" s="63">
        <v>15234</v>
      </c>
      <c r="I101" s="36">
        <f>ROUND(0,2)</f>
        <v>0</v>
      </c>
      <c r="J101" s="64">
        <f>ROUND(I101*H101,2)</f>
        <v>0</v>
      </c>
      <c r="K101" s="65">
        <v>0.20999999999999999</v>
      </c>
      <c r="L101" s="66">
        <f>IF(ISNUMBER(K101),ROUND(J101*(K101+1),2),0)</f>
        <v>0</v>
      </c>
      <c r="M101" s="12"/>
      <c r="N101" s="2"/>
      <c r="O101" s="2"/>
      <c r="P101" s="2"/>
      <c r="Q101" s="42">
        <f>IF(ISNUMBER(K101),IF(H101&gt;0,IF(I101&gt;0,J101,0),0),0)</f>
        <v>0</v>
      </c>
      <c r="R101" s="27">
        <f>IF(ISNUMBER(K101)=FALSE,J101,0)</f>
        <v>0</v>
      </c>
    </row>
    <row r="102">
      <c r="A102" s="9"/>
      <c r="B102" s="58" t="s">
        <v>76</v>
      </c>
      <c r="C102" s="1"/>
      <c r="D102" s="1"/>
      <c r="E102" s="59" t="s">
        <v>193</v>
      </c>
      <c r="F102" s="1"/>
      <c r="G102" s="1"/>
      <c r="H102" s="50"/>
      <c r="I102" s="1"/>
      <c r="J102" s="50"/>
      <c r="K102" s="1"/>
      <c r="L102" s="1"/>
      <c r="M102" s="12"/>
      <c r="N102" s="2"/>
      <c r="O102" s="2"/>
      <c r="P102" s="2"/>
      <c r="Q102" s="2"/>
    </row>
    <row r="103">
      <c r="A103" s="9"/>
      <c r="B103" s="58" t="s">
        <v>78</v>
      </c>
      <c r="C103" s="1"/>
      <c r="D103" s="1"/>
      <c r="E103" s="59" t="s">
        <v>194</v>
      </c>
      <c r="F103" s="1"/>
      <c r="G103" s="1"/>
      <c r="H103" s="50"/>
      <c r="I103" s="1"/>
      <c r="J103" s="50"/>
      <c r="K103" s="1"/>
      <c r="L103" s="1"/>
      <c r="M103" s="12"/>
      <c r="N103" s="2"/>
      <c r="O103" s="2"/>
      <c r="P103" s="2"/>
      <c r="Q103" s="2"/>
    </row>
    <row r="104">
      <c r="A104" s="9"/>
      <c r="B104" s="58" t="s">
        <v>80</v>
      </c>
      <c r="C104" s="1"/>
      <c r="D104" s="1"/>
      <c r="E104" s="59" t="s">
        <v>195</v>
      </c>
      <c r="F104" s="1"/>
      <c r="G104" s="1"/>
      <c r="H104" s="50"/>
      <c r="I104" s="1"/>
      <c r="J104" s="50"/>
      <c r="K104" s="1"/>
      <c r="L104" s="1"/>
      <c r="M104" s="12"/>
      <c r="N104" s="2"/>
      <c r="O104" s="2"/>
      <c r="P104" s="2"/>
      <c r="Q104" s="2"/>
    </row>
    <row r="105" thickBot="1">
      <c r="A105" s="9"/>
      <c r="B105" s="60" t="s">
        <v>82</v>
      </c>
      <c r="C105" s="31"/>
      <c r="D105" s="31"/>
      <c r="E105" s="61" t="s">
        <v>83</v>
      </c>
      <c r="F105" s="31"/>
      <c r="G105" s="31"/>
      <c r="H105" s="62"/>
      <c r="I105" s="31"/>
      <c r="J105" s="62"/>
      <c r="K105" s="31"/>
      <c r="L105" s="31"/>
      <c r="M105" s="12"/>
      <c r="N105" s="2"/>
      <c r="O105" s="2"/>
      <c r="P105" s="2"/>
      <c r="Q105" s="2"/>
    </row>
    <row r="106" thickTop="1">
      <c r="A106" s="9"/>
      <c r="B106" s="51">
        <v>16</v>
      </c>
      <c r="C106" s="52" t="s">
        <v>196</v>
      </c>
      <c r="D106" s="52" t="s">
        <v>3</v>
      </c>
      <c r="E106" s="52" t="s">
        <v>197</v>
      </c>
      <c r="F106" s="52" t="s">
        <v>3</v>
      </c>
      <c r="G106" s="53" t="s">
        <v>171</v>
      </c>
      <c r="H106" s="63">
        <v>15234</v>
      </c>
      <c r="I106" s="36">
        <f>ROUND(0,2)</f>
        <v>0</v>
      </c>
      <c r="J106" s="64">
        <f>ROUND(I106*H106,2)</f>
        <v>0</v>
      </c>
      <c r="K106" s="65">
        <v>0.20999999999999999</v>
      </c>
      <c r="L106" s="66">
        <f>IF(ISNUMBER(K106),ROUND(J106*(K106+1),2),0)</f>
        <v>0</v>
      </c>
      <c r="M106" s="12"/>
      <c r="N106" s="2"/>
      <c r="O106" s="2"/>
      <c r="P106" s="2"/>
      <c r="Q106" s="42">
        <f>IF(ISNUMBER(K106),IF(H106&gt;0,IF(I106&gt;0,J106,0),0),0)</f>
        <v>0</v>
      </c>
      <c r="R106" s="27">
        <f>IF(ISNUMBER(K106)=FALSE,J106,0)</f>
        <v>0</v>
      </c>
    </row>
    <row r="107">
      <c r="A107" s="9"/>
      <c r="B107" s="58" t="s">
        <v>76</v>
      </c>
      <c r="C107" s="1"/>
      <c r="D107" s="1"/>
      <c r="E107" s="59" t="s">
        <v>198</v>
      </c>
      <c r="F107" s="1"/>
      <c r="G107" s="1"/>
      <c r="H107" s="50"/>
      <c r="I107" s="1"/>
      <c r="J107" s="50"/>
      <c r="K107" s="1"/>
      <c r="L107" s="1"/>
      <c r="M107" s="12"/>
      <c r="N107" s="2"/>
      <c r="O107" s="2"/>
      <c r="P107" s="2"/>
      <c r="Q107" s="2"/>
    </row>
    <row r="108">
      <c r="A108" s="9"/>
      <c r="B108" s="58" t="s">
        <v>78</v>
      </c>
      <c r="C108" s="1"/>
      <c r="D108" s="1"/>
      <c r="E108" s="59" t="s">
        <v>199</v>
      </c>
      <c r="F108" s="1"/>
      <c r="G108" s="1"/>
      <c r="H108" s="50"/>
      <c r="I108" s="1"/>
      <c r="J108" s="50"/>
      <c r="K108" s="1"/>
      <c r="L108" s="1"/>
      <c r="M108" s="12"/>
      <c r="N108" s="2"/>
      <c r="O108" s="2"/>
      <c r="P108" s="2"/>
      <c r="Q108" s="2"/>
    </row>
    <row r="109">
      <c r="A109" s="9"/>
      <c r="B109" s="58" t="s">
        <v>80</v>
      </c>
      <c r="C109" s="1"/>
      <c r="D109" s="1"/>
      <c r="E109" s="59" t="s">
        <v>200</v>
      </c>
      <c r="F109" s="1"/>
      <c r="G109" s="1"/>
      <c r="H109" s="50"/>
      <c r="I109" s="1"/>
      <c r="J109" s="50"/>
      <c r="K109" s="1"/>
      <c r="L109" s="1"/>
      <c r="M109" s="12"/>
      <c r="N109" s="2"/>
      <c r="O109" s="2"/>
      <c r="P109" s="2"/>
      <c r="Q109" s="2"/>
    </row>
    <row r="110" thickBot="1">
      <c r="A110" s="9"/>
      <c r="B110" s="60" t="s">
        <v>82</v>
      </c>
      <c r="C110" s="31"/>
      <c r="D110" s="31"/>
      <c r="E110" s="61" t="s">
        <v>83</v>
      </c>
      <c r="F110" s="31"/>
      <c r="G110" s="31"/>
      <c r="H110" s="62"/>
      <c r="I110" s="31"/>
      <c r="J110" s="62"/>
      <c r="K110" s="31"/>
      <c r="L110" s="31"/>
      <c r="M110" s="12"/>
      <c r="N110" s="2"/>
      <c r="O110" s="2"/>
      <c r="P110" s="2"/>
      <c r="Q110" s="2"/>
    </row>
    <row r="111" thickTop="1">
      <c r="A111" s="9"/>
      <c r="B111" s="51">
        <v>17</v>
      </c>
      <c r="C111" s="52" t="s">
        <v>201</v>
      </c>
      <c r="D111" s="52" t="s">
        <v>3</v>
      </c>
      <c r="E111" s="52" t="s">
        <v>202</v>
      </c>
      <c r="F111" s="52" t="s">
        <v>3</v>
      </c>
      <c r="G111" s="53" t="s">
        <v>171</v>
      </c>
      <c r="H111" s="63">
        <v>253.05000000000001</v>
      </c>
      <c r="I111" s="36">
        <f>ROUND(0,2)</f>
        <v>0</v>
      </c>
      <c r="J111" s="64">
        <f>ROUND(I111*H111,2)</f>
        <v>0</v>
      </c>
      <c r="K111" s="65">
        <v>0.20999999999999999</v>
      </c>
      <c r="L111" s="66">
        <f>IF(ISNUMBER(K111),ROUND(J111*(K111+1),2),0)</f>
        <v>0</v>
      </c>
      <c r="M111" s="12"/>
      <c r="N111" s="2"/>
      <c r="O111" s="2"/>
      <c r="P111" s="2"/>
      <c r="Q111" s="42">
        <f>IF(ISNUMBER(K111),IF(H111&gt;0,IF(I111&gt;0,J111,0),0),0)</f>
        <v>0</v>
      </c>
      <c r="R111" s="27">
        <f>IF(ISNUMBER(K111)=FALSE,J111,0)</f>
        <v>0</v>
      </c>
    </row>
    <row r="112">
      <c r="A112" s="9"/>
      <c r="B112" s="58" t="s">
        <v>76</v>
      </c>
      <c r="C112" s="1"/>
      <c r="D112" s="1"/>
      <c r="E112" s="59" t="s">
        <v>203</v>
      </c>
      <c r="F112" s="1"/>
      <c r="G112" s="1"/>
      <c r="H112" s="50"/>
      <c r="I112" s="1"/>
      <c r="J112" s="50"/>
      <c r="K112" s="1"/>
      <c r="L112" s="1"/>
      <c r="M112" s="12"/>
      <c r="N112" s="2"/>
      <c r="O112" s="2"/>
      <c r="P112" s="2"/>
      <c r="Q112" s="2"/>
    </row>
    <row r="113">
      <c r="A113" s="9"/>
      <c r="B113" s="58" t="s">
        <v>78</v>
      </c>
      <c r="C113" s="1"/>
      <c r="D113" s="1"/>
      <c r="E113" s="59" t="s">
        <v>204</v>
      </c>
      <c r="F113" s="1"/>
      <c r="G113" s="1"/>
      <c r="H113" s="50"/>
      <c r="I113" s="1"/>
      <c r="J113" s="50"/>
      <c r="K113" s="1"/>
      <c r="L113" s="1"/>
      <c r="M113" s="12"/>
      <c r="N113" s="2"/>
      <c r="O113" s="2"/>
      <c r="P113" s="2"/>
      <c r="Q113" s="2"/>
    </row>
    <row r="114">
      <c r="A114" s="9"/>
      <c r="B114" s="58" t="s">
        <v>80</v>
      </c>
      <c r="C114" s="1"/>
      <c r="D114" s="1"/>
      <c r="E114" s="59" t="s">
        <v>205</v>
      </c>
      <c r="F114" s="1"/>
      <c r="G114" s="1"/>
      <c r="H114" s="50"/>
      <c r="I114" s="1"/>
      <c r="J114" s="50"/>
      <c r="K114" s="1"/>
      <c r="L114" s="1"/>
      <c r="M114" s="12"/>
      <c r="N114" s="2"/>
      <c r="O114" s="2"/>
      <c r="P114" s="2"/>
      <c r="Q114" s="2"/>
    </row>
    <row r="115" thickBot="1">
      <c r="A115" s="9"/>
      <c r="B115" s="60" t="s">
        <v>82</v>
      </c>
      <c r="C115" s="31"/>
      <c r="D115" s="31"/>
      <c r="E115" s="61" t="s">
        <v>83</v>
      </c>
      <c r="F115" s="31"/>
      <c r="G115" s="31"/>
      <c r="H115" s="62"/>
      <c r="I115" s="31"/>
      <c r="J115" s="62"/>
      <c r="K115" s="31"/>
      <c r="L115" s="31"/>
      <c r="M115" s="12"/>
      <c r="N115" s="2"/>
      <c r="O115" s="2"/>
      <c r="P115" s="2"/>
      <c r="Q115" s="2"/>
    </row>
    <row r="116" thickTop="1">
      <c r="A116" s="9"/>
      <c r="B116" s="51">
        <v>18</v>
      </c>
      <c r="C116" s="52" t="s">
        <v>206</v>
      </c>
      <c r="D116" s="52" t="s">
        <v>3</v>
      </c>
      <c r="E116" s="52" t="s">
        <v>207</v>
      </c>
      <c r="F116" s="52" t="s">
        <v>3</v>
      </c>
      <c r="G116" s="53" t="s">
        <v>185</v>
      </c>
      <c r="H116" s="63">
        <v>250</v>
      </c>
      <c r="I116" s="36">
        <f>ROUND(0,2)</f>
        <v>0</v>
      </c>
      <c r="J116" s="64">
        <f>ROUND(I116*H116,2)</f>
        <v>0</v>
      </c>
      <c r="K116" s="65">
        <v>0.20999999999999999</v>
      </c>
      <c r="L116" s="66">
        <f>IF(ISNUMBER(K116),ROUND(J116*(K116+1),2),0)</f>
        <v>0</v>
      </c>
      <c r="M116" s="12"/>
      <c r="N116" s="2"/>
      <c r="O116" s="2"/>
      <c r="P116" s="2"/>
      <c r="Q116" s="42">
        <f>IF(ISNUMBER(K116),IF(H116&gt;0,IF(I116&gt;0,J116,0),0),0)</f>
        <v>0</v>
      </c>
      <c r="R116" s="27">
        <f>IF(ISNUMBER(K116)=FALSE,J116,0)</f>
        <v>0</v>
      </c>
    </row>
    <row r="117">
      <c r="A117" s="9"/>
      <c r="B117" s="58" t="s">
        <v>76</v>
      </c>
      <c r="C117" s="1"/>
      <c r="D117" s="1"/>
      <c r="E117" s="59" t="s">
        <v>203</v>
      </c>
      <c r="F117" s="1"/>
      <c r="G117" s="1"/>
      <c r="H117" s="50"/>
      <c r="I117" s="1"/>
      <c r="J117" s="50"/>
      <c r="K117" s="1"/>
      <c r="L117" s="1"/>
      <c r="M117" s="12"/>
      <c r="N117" s="2"/>
      <c r="O117" s="2"/>
      <c r="P117" s="2"/>
      <c r="Q117" s="2"/>
    </row>
    <row r="118">
      <c r="A118" s="9"/>
      <c r="B118" s="58" t="s">
        <v>78</v>
      </c>
      <c r="C118" s="1"/>
      <c r="D118" s="1"/>
      <c r="E118" s="59" t="s">
        <v>208</v>
      </c>
      <c r="F118" s="1"/>
      <c r="G118" s="1"/>
      <c r="H118" s="50"/>
      <c r="I118" s="1"/>
      <c r="J118" s="50"/>
      <c r="K118" s="1"/>
      <c r="L118" s="1"/>
      <c r="M118" s="12"/>
      <c r="N118" s="2"/>
      <c r="O118" s="2"/>
      <c r="P118" s="2"/>
      <c r="Q118" s="2"/>
    </row>
    <row r="119">
      <c r="A119" s="9"/>
      <c r="B119" s="58" t="s">
        <v>80</v>
      </c>
      <c r="C119" s="1"/>
      <c r="D119" s="1"/>
      <c r="E119" s="59" t="s">
        <v>209</v>
      </c>
      <c r="F119" s="1"/>
      <c r="G119" s="1"/>
      <c r="H119" s="50"/>
      <c r="I119" s="1"/>
      <c r="J119" s="50"/>
      <c r="K119" s="1"/>
      <c r="L119" s="1"/>
      <c r="M119" s="12"/>
      <c r="N119" s="2"/>
      <c r="O119" s="2"/>
      <c r="P119" s="2"/>
      <c r="Q119" s="2"/>
    </row>
    <row r="120" thickBot="1">
      <c r="A120" s="9"/>
      <c r="B120" s="60" t="s">
        <v>82</v>
      </c>
      <c r="C120" s="31"/>
      <c r="D120" s="31"/>
      <c r="E120" s="61" t="s">
        <v>83</v>
      </c>
      <c r="F120" s="31"/>
      <c r="G120" s="31"/>
      <c r="H120" s="62"/>
      <c r="I120" s="31"/>
      <c r="J120" s="62"/>
      <c r="K120" s="31"/>
      <c r="L120" s="31"/>
      <c r="M120" s="12"/>
      <c r="N120" s="2"/>
      <c r="O120" s="2"/>
      <c r="P120" s="2"/>
      <c r="Q120" s="2"/>
    </row>
    <row r="121" thickTop="1">
      <c r="A121" s="9"/>
      <c r="B121" s="51">
        <v>19</v>
      </c>
      <c r="C121" s="52" t="s">
        <v>210</v>
      </c>
      <c r="D121" s="52" t="s">
        <v>3</v>
      </c>
      <c r="E121" s="52" t="s">
        <v>211</v>
      </c>
      <c r="F121" s="52" t="s">
        <v>3</v>
      </c>
      <c r="G121" s="53" t="s">
        <v>185</v>
      </c>
      <c r="H121" s="63">
        <v>9</v>
      </c>
      <c r="I121" s="36">
        <f>ROUND(0,2)</f>
        <v>0</v>
      </c>
      <c r="J121" s="64">
        <f>ROUND(I121*H121,2)</f>
        <v>0</v>
      </c>
      <c r="K121" s="65">
        <v>0.20999999999999999</v>
      </c>
      <c r="L121" s="66">
        <f>IF(ISNUMBER(K121),ROUND(J121*(K121+1),2),0)</f>
        <v>0</v>
      </c>
      <c r="M121" s="12"/>
      <c r="N121" s="2"/>
      <c r="O121" s="2"/>
      <c r="P121" s="2"/>
      <c r="Q121" s="42">
        <f>IF(ISNUMBER(K121),IF(H121&gt;0,IF(I121&gt;0,J121,0),0),0)</f>
        <v>0</v>
      </c>
      <c r="R121" s="27">
        <f>IF(ISNUMBER(K121)=FALSE,J121,0)</f>
        <v>0</v>
      </c>
    </row>
    <row r="122">
      <c r="A122" s="9"/>
      <c r="B122" s="58" t="s">
        <v>76</v>
      </c>
      <c r="C122" s="1"/>
      <c r="D122" s="1"/>
      <c r="E122" s="59" t="s">
        <v>212</v>
      </c>
      <c r="F122" s="1"/>
      <c r="G122" s="1"/>
      <c r="H122" s="50"/>
      <c r="I122" s="1"/>
      <c r="J122" s="50"/>
      <c r="K122" s="1"/>
      <c r="L122" s="1"/>
      <c r="M122" s="12"/>
      <c r="N122" s="2"/>
      <c r="O122" s="2"/>
      <c r="P122" s="2"/>
      <c r="Q122" s="2"/>
    </row>
    <row r="123">
      <c r="A123" s="9"/>
      <c r="B123" s="58" t="s">
        <v>78</v>
      </c>
      <c r="C123" s="1"/>
      <c r="D123" s="1"/>
      <c r="E123" s="59" t="s">
        <v>213</v>
      </c>
      <c r="F123" s="1"/>
      <c r="G123" s="1"/>
      <c r="H123" s="50"/>
      <c r="I123" s="1"/>
      <c r="J123" s="50"/>
      <c r="K123" s="1"/>
      <c r="L123" s="1"/>
      <c r="M123" s="12"/>
      <c r="N123" s="2"/>
      <c r="O123" s="2"/>
      <c r="P123" s="2"/>
      <c r="Q123" s="2"/>
    </row>
    <row r="124">
      <c r="A124" s="9"/>
      <c r="B124" s="58" t="s">
        <v>80</v>
      </c>
      <c r="C124" s="1"/>
      <c r="D124" s="1"/>
      <c r="E124" s="59" t="s">
        <v>209</v>
      </c>
      <c r="F124" s="1"/>
      <c r="G124" s="1"/>
      <c r="H124" s="50"/>
      <c r="I124" s="1"/>
      <c r="J124" s="50"/>
      <c r="K124" s="1"/>
      <c r="L124" s="1"/>
      <c r="M124" s="12"/>
      <c r="N124" s="2"/>
      <c r="O124" s="2"/>
      <c r="P124" s="2"/>
      <c r="Q124" s="2"/>
    </row>
    <row r="125" thickBot="1">
      <c r="A125" s="9"/>
      <c r="B125" s="60" t="s">
        <v>82</v>
      </c>
      <c r="C125" s="31"/>
      <c r="D125" s="31"/>
      <c r="E125" s="61" t="s">
        <v>83</v>
      </c>
      <c r="F125" s="31"/>
      <c r="G125" s="31"/>
      <c r="H125" s="62"/>
      <c r="I125" s="31"/>
      <c r="J125" s="62"/>
      <c r="K125" s="31"/>
      <c r="L125" s="31"/>
      <c r="M125" s="12"/>
      <c r="N125" s="2"/>
      <c r="O125" s="2"/>
      <c r="P125" s="2"/>
      <c r="Q125" s="2"/>
    </row>
    <row r="126" thickTop="1">
      <c r="A126" s="9"/>
      <c r="B126" s="51">
        <v>20</v>
      </c>
      <c r="C126" s="52" t="s">
        <v>214</v>
      </c>
      <c r="D126" s="52" t="s">
        <v>3</v>
      </c>
      <c r="E126" s="52" t="s">
        <v>215</v>
      </c>
      <c r="F126" s="52" t="s">
        <v>3</v>
      </c>
      <c r="G126" s="53" t="s">
        <v>185</v>
      </c>
      <c r="H126" s="63">
        <v>11</v>
      </c>
      <c r="I126" s="36">
        <f>ROUND(0,2)</f>
        <v>0</v>
      </c>
      <c r="J126" s="64">
        <f>ROUND(I126*H126,2)</f>
        <v>0</v>
      </c>
      <c r="K126" s="65">
        <v>0.20999999999999999</v>
      </c>
      <c r="L126" s="66">
        <f>IF(ISNUMBER(K126),ROUND(J126*(K126+1),2),0)</f>
        <v>0</v>
      </c>
      <c r="M126" s="12"/>
      <c r="N126" s="2"/>
      <c r="O126" s="2"/>
      <c r="P126" s="2"/>
      <c r="Q126" s="42">
        <f>IF(ISNUMBER(K126),IF(H126&gt;0,IF(I126&gt;0,J126,0),0),0)</f>
        <v>0</v>
      </c>
      <c r="R126" s="27">
        <f>IF(ISNUMBER(K126)=FALSE,J126,0)</f>
        <v>0</v>
      </c>
    </row>
    <row r="127">
      <c r="A127" s="9"/>
      <c r="B127" s="58" t="s">
        <v>76</v>
      </c>
      <c r="C127" s="1"/>
      <c r="D127" s="1"/>
      <c r="E127" s="59" t="s">
        <v>216</v>
      </c>
      <c r="F127" s="1"/>
      <c r="G127" s="1"/>
      <c r="H127" s="50"/>
      <c r="I127" s="1"/>
      <c r="J127" s="50"/>
      <c r="K127" s="1"/>
      <c r="L127" s="1"/>
      <c r="M127" s="12"/>
      <c r="N127" s="2"/>
      <c r="O127" s="2"/>
      <c r="P127" s="2"/>
      <c r="Q127" s="2"/>
    </row>
    <row r="128">
      <c r="A128" s="9"/>
      <c r="B128" s="58" t="s">
        <v>78</v>
      </c>
      <c r="C128" s="1"/>
      <c r="D128" s="1"/>
      <c r="E128" s="59" t="s">
        <v>217</v>
      </c>
      <c r="F128" s="1"/>
      <c r="G128" s="1"/>
      <c r="H128" s="50"/>
      <c r="I128" s="1"/>
      <c r="J128" s="50"/>
      <c r="K128" s="1"/>
      <c r="L128" s="1"/>
      <c r="M128" s="12"/>
      <c r="N128" s="2"/>
      <c r="O128" s="2"/>
      <c r="P128" s="2"/>
      <c r="Q128" s="2"/>
    </row>
    <row r="129">
      <c r="A129" s="9"/>
      <c r="B129" s="58" t="s">
        <v>80</v>
      </c>
      <c r="C129" s="1"/>
      <c r="D129" s="1"/>
      <c r="E129" s="59" t="s">
        <v>209</v>
      </c>
      <c r="F129" s="1"/>
      <c r="G129" s="1"/>
      <c r="H129" s="50"/>
      <c r="I129" s="1"/>
      <c r="J129" s="50"/>
      <c r="K129" s="1"/>
      <c r="L129" s="1"/>
      <c r="M129" s="12"/>
      <c r="N129" s="2"/>
      <c r="O129" s="2"/>
      <c r="P129" s="2"/>
      <c r="Q129" s="2"/>
    </row>
    <row r="130" thickBot="1">
      <c r="A130" s="9"/>
      <c r="B130" s="60" t="s">
        <v>82</v>
      </c>
      <c r="C130" s="31"/>
      <c r="D130" s="31"/>
      <c r="E130" s="61" t="s">
        <v>83</v>
      </c>
      <c r="F130" s="31"/>
      <c r="G130" s="31"/>
      <c r="H130" s="62"/>
      <c r="I130" s="31"/>
      <c r="J130" s="62"/>
      <c r="K130" s="31"/>
      <c r="L130" s="31"/>
      <c r="M130" s="12"/>
      <c r="N130" s="2"/>
      <c r="O130" s="2"/>
      <c r="P130" s="2"/>
      <c r="Q130" s="2"/>
    </row>
    <row r="131" thickTop="1">
      <c r="A131" s="9"/>
      <c r="B131" s="51">
        <v>21</v>
      </c>
      <c r="C131" s="52" t="s">
        <v>218</v>
      </c>
      <c r="D131" s="52" t="s">
        <v>85</v>
      </c>
      <c r="E131" s="52" t="s">
        <v>219</v>
      </c>
      <c r="F131" s="52" t="s">
        <v>3</v>
      </c>
      <c r="G131" s="53" t="s">
        <v>171</v>
      </c>
      <c r="H131" s="63">
        <v>102</v>
      </c>
      <c r="I131" s="36">
        <f>ROUND(0,2)</f>
        <v>0</v>
      </c>
      <c r="J131" s="64">
        <f>ROUND(I131*H131,2)</f>
        <v>0</v>
      </c>
      <c r="K131" s="65">
        <v>0.20999999999999999</v>
      </c>
      <c r="L131" s="66">
        <f>IF(ISNUMBER(K131),ROUND(J131*(K131+1),2),0)</f>
        <v>0</v>
      </c>
      <c r="M131" s="12"/>
      <c r="N131" s="2"/>
      <c r="O131" s="2"/>
      <c r="P131" s="2"/>
      <c r="Q131" s="42">
        <f>IF(ISNUMBER(K131),IF(H131&gt;0,IF(I131&gt;0,J131,0),0),0)</f>
        <v>0</v>
      </c>
      <c r="R131" s="27">
        <f>IF(ISNUMBER(K131)=FALSE,J131,0)</f>
        <v>0</v>
      </c>
    </row>
    <row r="132">
      <c r="A132" s="9"/>
      <c r="B132" s="58" t="s">
        <v>76</v>
      </c>
      <c r="C132" s="1"/>
      <c r="D132" s="1"/>
      <c r="E132" s="59" t="s">
        <v>220</v>
      </c>
      <c r="F132" s="1"/>
      <c r="G132" s="1"/>
      <c r="H132" s="50"/>
      <c r="I132" s="1"/>
      <c r="J132" s="50"/>
      <c r="K132" s="1"/>
      <c r="L132" s="1"/>
      <c r="M132" s="12"/>
      <c r="N132" s="2"/>
      <c r="O132" s="2"/>
      <c r="P132" s="2"/>
      <c r="Q132" s="2"/>
    </row>
    <row r="133">
      <c r="A133" s="9"/>
      <c r="B133" s="58" t="s">
        <v>78</v>
      </c>
      <c r="C133" s="1"/>
      <c r="D133" s="1"/>
      <c r="E133" s="59" t="s">
        <v>221</v>
      </c>
      <c r="F133" s="1"/>
      <c r="G133" s="1"/>
      <c r="H133" s="50"/>
      <c r="I133" s="1"/>
      <c r="J133" s="50"/>
      <c r="K133" s="1"/>
      <c r="L133" s="1"/>
      <c r="M133" s="12"/>
      <c r="N133" s="2"/>
      <c r="O133" s="2"/>
      <c r="P133" s="2"/>
      <c r="Q133" s="2"/>
    </row>
    <row r="134">
      <c r="A134" s="9"/>
      <c r="B134" s="58" t="s">
        <v>80</v>
      </c>
      <c r="C134" s="1"/>
      <c r="D134" s="1"/>
      <c r="E134" s="59" t="s">
        <v>222</v>
      </c>
      <c r="F134" s="1"/>
      <c r="G134" s="1"/>
      <c r="H134" s="50"/>
      <c r="I134" s="1"/>
      <c r="J134" s="50"/>
      <c r="K134" s="1"/>
      <c r="L134" s="1"/>
      <c r="M134" s="12"/>
      <c r="N134" s="2"/>
      <c r="O134" s="2"/>
      <c r="P134" s="2"/>
      <c r="Q134" s="2"/>
    </row>
    <row r="135" thickBot="1">
      <c r="A135" s="9"/>
      <c r="B135" s="60" t="s">
        <v>82</v>
      </c>
      <c r="C135" s="31"/>
      <c r="D135" s="31"/>
      <c r="E135" s="61" t="s">
        <v>83</v>
      </c>
      <c r="F135" s="31"/>
      <c r="G135" s="31"/>
      <c r="H135" s="62"/>
      <c r="I135" s="31"/>
      <c r="J135" s="62"/>
      <c r="K135" s="31"/>
      <c r="L135" s="31"/>
      <c r="M135" s="12"/>
      <c r="N135" s="2"/>
      <c r="O135" s="2"/>
      <c r="P135" s="2"/>
      <c r="Q135" s="2"/>
    </row>
    <row r="136" thickTop="1">
      <c r="A136" s="9"/>
      <c r="B136" s="51">
        <v>22</v>
      </c>
      <c r="C136" s="52" t="s">
        <v>218</v>
      </c>
      <c r="D136" s="52" t="s">
        <v>88</v>
      </c>
      <c r="E136" s="52" t="s">
        <v>219</v>
      </c>
      <c r="F136" s="52" t="s">
        <v>3</v>
      </c>
      <c r="G136" s="53" t="s">
        <v>171</v>
      </c>
      <c r="H136" s="63">
        <v>1413</v>
      </c>
      <c r="I136" s="36">
        <f>ROUND(0,2)</f>
        <v>0</v>
      </c>
      <c r="J136" s="64">
        <f>ROUND(I136*H136,2)</f>
        <v>0</v>
      </c>
      <c r="K136" s="65">
        <v>0.20999999999999999</v>
      </c>
      <c r="L136" s="66">
        <f>IF(ISNUMBER(K136),ROUND(J136*(K136+1),2),0)</f>
        <v>0</v>
      </c>
      <c r="M136" s="12"/>
      <c r="N136" s="2"/>
      <c r="O136" s="2"/>
      <c r="P136" s="2"/>
      <c r="Q136" s="42">
        <f>IF(ISNUMBER(K136),IF(H136&gt;0,IF(I136&gt;0,J136,0),0),0)</f>
        <v>0</v>
      </c>
      <c r="R136" s="27">
        <f>IF(ISNUMBER(K136)=FALSE,J136,0)</f>
        <v>0</v>
      </c>
    </row>
    <row r="137">
      <c r="A137" s="9"/>
      <c r="B137" s="58" t="s">
        <v>76</v>
      </c>
      <c r="C137" s="1"/>
      <c r="D137" s="1"/>
      <c r="E137" s="59" t="s">
        <v>223</v>
      </c>
      <c r="F137" s="1"/>
      <c r="G137" s="1"/>
      <c r="H137" s="50"/>
      <c r="I137" s="1"/>
      <c r="J137" s="50"/>
      <c r="K137" s="1"/>
      <c r="L137" s="1"/>
      <c r="M137" s="12"/>
      <c r="N137" s="2"/>
      <c r="O137" s="2"/>
      <c r="P137" s="2"/>
      <c r="Q137" s="2"/>
    </row>
    <row r="138">
      <c r="A138" s="9"/>
      <c r="B138" s="58" t="s">
        <v>78</v>
      </c>
      <c r="C138" s="1"/>
      <c r="D138" s="1"/>
      <c r="E138" s="59" t="s">
        <v>224</v>
      </c>
      <c r="F138" s="1"/>
      <c r="G138" s="1"/>
      <c r="H138" s="50"/>
      <c r="I138" s="1"/>
      <c r="J138" s="50"/>
      <c r="K138" s="1"/>
      <c r="L138" s="1"/>
      <c r="M138" s="12"/>
      <c r="N138" s="2"/>
      <c r="O138" s="2"/>
      <c r="P138" s="2"/>
      <c r="Q138" s="2"/>
    </row>
    <row r="139">
      <c r="A139" s="9"/>
      <c r="B139" s="58" t="s">
        <v>80</v>
      </c>
      <c r="C139" s="1"/>
      <c r="D139" s="1"/>
      <c r="E139" s="59" t="s">
        <v>222</v>
      </c>
      <c r="F139" s="1"/>
      <c r="G139" s="1"/>
      <c r="H139" s="50"/>
      <c r="I139" s="1"/>
      <c r="J139" s="50"/>
      <c r="K139" s="1"/>
      <c r="L139" s="1"/>
      <c r="M139" s="12"/>
      <c r="N139" s="2"/>
      <c r="O139" s="2"/>
      <c r="P139" s="2"/>
      <c r="Q139" s="2"/>
    </row>
    <row r="140" thickBot="1">
      <c r="A140" s="9"/>
      <c r="B140" s="60" t="s">
        <v>82</v>
      </c>
      <c r="C140" s="31"/>
      <c r="D140" s="31"/>
      <c r="E140" s="61" t="s">
        <v>83</v>
      </c>
      <c r="F140" s="31"/>
      <c r="G140" s="31"/>
      <c r="H140" s="62"/>
      <c r="I140" s="31"/>
      <c r="J140" s="62"/>
      <c r="K140" s="31"/>
      <c r="L140" s="31"/>
      <c r="M140" s="12"/>
      <c r="N140" s="2"/>
      <c r="O140" s="2"/>
      <c r="P140" s="2"/>
      <c r="Q140" s="2"/>
    </row>
    <row r="141" thickTop="1">
      <c r="A141" s="9"/>
      <c r="B141" s="51">
        <v>23</v>
      </c>
      <c r="C141" s="52" t="s">
        <v>225</v>
      </c>
      <c r="D141" s="52" t="s">
        <v>85</v>
      </c>
      <c r="E141" s="52" t="s">
        <v>226</v>
      </c>
      <c r="F141" s="52" t="s">
        <v>3</v>
      </c>
      <c r="G141" s="53" t="s">
        <v>171</v>
      </c>
      <c r="H141" s="63">
        <v>253.05000000000001</v>
      </c>
      <c r="I141" s="36">
        <f>ROUND(0,2)</f>
        <v>0</v>
      </c>
      <c r="J141" s="64">
        <f>ROUND(I141*H141,2)</f>
        <v>0</v>
      </c>
      <c r="K141" s="65">
        <v>0.20999999999999999</v>
      </c>
      <c r="L141" s="66">
        <f>IF(ISNUMBER(K141),ROUND(J141*(K141+1),2),0)</f>
        <v>0</v>
      </c>
      <c r="M141" s="12"/>
      <c r="N141" s="2"/>
      <c r="O141" s="2"/>
      <c r="P141" s="2"/>
      <c r="Q141" s="42">
        <f>IF(ISNUMBER(K141),IF(H141&gt;0,IF(I141&gt;0,J141,0),0),0)</f>
        <v>0</v>
      </c>
      <c r="R141" s="27">
        <f>IF(ISNUMBER(K141)=FALSE,J141,0)</f>
        <v>0</v>
      </c>
    </row>
    <row r="142">
      <c r="A142" s="9"/>
      <c r="B142" s="58" t="s">
        <v>76</v>
      </c>
      <c r="C142" s="1"/>
      <c r="D142" s="1"/>
      <c r="E142" s="59" t="s">
        <v>227</v>
      </c>
      <c r="F142" s="1"/>
      <c r="G142" s="1"/>
      <c r="H142" s="50"/>
      <c r="I142" s="1"/>
      <c r="J142" s="50"/>
      <c r="K142" s="1"/>
      <c r="L142" s="1"/>
      <c r="M142" s="12"/>
      <c r="N142" s="2"/>
      <c r="O142" s="2"/>
      <c r="P142" s="2"/>
      <c r="Q142" s="2"/>
    </row>
    <row r="143">
      <c r="A143" s="9"/>
      <c r="B143" s="58" t="s">
        <v>78</v>
      </c>
      <c r="C143" s="1"/>
      <c r="D143" s="1"/>
      <c r="E143" s="59" t="s">
        <v>228</v>
      </c>
      <c r="F143" s="1"/>
      <c r="G143" s="1"/>
      <c r="H143" s="50"/>
      <c r="I143" s="1"/>
      <c r="J143" s="50"/>
      <c r="K143" s="1"/>
      <c r="L143" s="1"/>
      <c r="M143" s="12"/>
      <c r="N143" s="2"/>
      <c r="O143" s="2"/>
      <c r="P143" s="2"/>
      <c r="Q143" s="2"/>
    </row>
    <row r="144">
      <c r="A144" s="9"/>
      <c r="B144" s="58" t="s">
        <v>80</v>
      </c>
      <c r="C144" s="1"/>
      <c r="D144" s="1"/>
      <c r="E144" s="59" t="s">
        <v>229</v>
      </c>
      <c r="F144" s="1"/>
      <c r="G144" s="1"/>
      <c r="H144" s="50"/>
      <c r="I144" s="1"/>
      <c r="J144" s="50"/>
      <c r="K144" s="1"/>
      <c r="L144" s="1"/>
      <c r="M144" s="12"/>
      <c r="N144" s="2"/>
      <c r="O144" s="2"/>
      <c r="P144" s="2"/>
      <c r="Q144" s="2"/>
    </row>
    <row r="145" thickBot="1">
      <c r="A145" s="9"/>
      <c r="B145" s="60" t="s">
        <v>82</v>
      </c>
      <c r="C145" s="31"/>
      <c r="D145" s="31"/>
      <c r="E145" s="61" t="s">
        <v>83</v>
      </c>
      <c r="F145" s="31"/>
      <c r="G145" s="31"/>
      <c r="H145" s="62"/>
      <c r="I145" s="31"/>
      <c r="J145" s="62"/>
      <c r="K145" s="31"/>
      <c r="L145" s="31"/>
      <c r="M145" s="12"/>
      <c r="N145" s="2"/>
      <c r="O145" s="2"/>
      <c r="P145" s="2"/>
      <c r="Q145" s="2"/>
    </row>
    <row r="146" thickTop="1">
      <c r="A146" s="9"/>
      <c r="B146" s="51">
        <v>24</v>
      </c>
      <c r="C146" s="52" t="s">
        <v>225</v>
      </c>
      <c r="D146" s="52" t="s">
        <v>88</v>
      </c>
      <c r="E146" s="52" t="s">
        <v>226</v>
      </c>
      <c r="F146" s="52" t="s">
        <v>3</v>
      </c>
      <c r="G146" s="53" t="s">
        <v>171</v>
      </c>
      <c r="H146" s="63">
        <v>1413</v>
      </c>
      <c r="I146" s="36">
        <f>ROUND(0,2)</f>
        <v>0</v>
      </c>
      <c r="J146" s="64">
        <f>ROUND(I146*H146,2)</f>
        <v>0</v>
      </c>
      <c r="K146" s="65">
        <v>0.20999999999999999</v>
      </c>
      <c r="L146" s="66">
        <f>IF(ISNUMBER(K146),ROUND(J146*(K146+1),2),0)</f>
        <v>0</v>
      </c>
      <c r="M146" s="12"/>
      <c r="N146" s="2"/>
      <c r="O146" s="2"/>
      <c r="P146" s="2"/>
      <c r="Q146" s="42">
        <f>IF(ISNUMBER(K146),IF(H146&gt;0,IF(I146&gt;0,J146,0),0),0)</f>
        <v>0</v>
      </c>
      <c r="R146" s="27">
        <f>IF(ISNUMBER(K146)=FALSE,J146,0)</f>
        <v>0</v>
      </c>
    </row>
    <row r="147">
      <c r="A147" s="9"/>
      <c r="B147" s="58" t="s">
        <v>76</v>
      </c>
      <c r="C147" s="1"/>
      <c r="D147" s="1"/>
      <c r="E147" s="59" t="s">
        <v>230</v>
      </c>
      <c r="F147" s="1"/>
      <c r="G147" s="1"/>
      <c r="H147" s="50"/>
      <c r="I147" s="1"/>
      <c r="J147" s="50"/>
      <c r="K147" s="1"/>
      <c r="L147" s="1"/>
      <c r="M147" s="12"/>
      <c r="N147" s="2"/>
      <c r="O147" s="2"/>
      <c r="P147" s="2"/>
      <c r="Q147" s="2"/>
    </row>
    <row r="148">
      <c r="A148" s="9"/>
      <c r="B148" s="58" t="s">
        <v>78</v>
      </c>
      <c r="C148" s="1"/>
      <c r="D148" s="1"/>
      <c r="E148" s="59" t="s">
        <v>231</v>
      </c>
      <c r="F148" s="1"/>
      <c r="G148" s="1"/>
      <c r="H148" s="50"/>
      <c r="I148" s="1"/>
      <c r="J148" s="50"/>
      <c r="K148" s="1"/>
      <c r="L148" s="1"/>
      <c r="M148" s="12"/>
      <c r="N148" s="2"/>
      <c r="O148" s="2"/>
      <c r="P148" s="2"/>
      <c r="Q148" s="2"/>
    </row>
    <row r="149">
      <c r="A149" s="9"/>
      <c r="B149" s="58" t="s">
        <v>80</v>
      </c>
      <c r="C149" s="1"/>
      <c r="D149" s="1"/>
      <c r="E149" s="59" t="s">
        <v>229</v>
      </c>
      <c r="F149" s="1"/>
      <c r="G149" s="1"/>
      <c r="H149" s="50"/>
      <c r="I149" s="1"/>
      <c r="J149" s="50"/>
      <c r="K149" s="1"/>
      <c r="L149" s="1"/>
      <c r="M149" s="12"/>
      <c r="N149" s="2"/>
      <c r="O149" s="2"/>
      <c r="P149" s="2"/>
      <c r="Q149" s="2"/>
    </row>
    <row r="150" thickBot="1">
      <c r="A150" s="9"/>
      <c r="B150" s="60" t="s">
        <v>82</v>
      </c>
      <c r="C150" s="31"/>
      <c r="D150" s="31"/>
      <c r="E150" s="61" t="s">
        <v>83</v>
      </c>
      <c r="F150" s="31"/>
      <c r="G150" s="31"/>
      <c r="H150" s="62"/>
      <c r="I150" s="31"/>
      <c r="J150" s="62"/>
      <c r="K150" s="31"/>
      <c r="L150" s="31"/>
      <c r="M150" s="12"/>
      <c r="N150" s="2"/>
      <c r="O150" s="2"/>
      <c r="P150" s="2"/>
      <c r="Q150" s="2"/>
    </row>
    <row r="151" thickTop="1">
      <c r="A151" s="9"/>
      <c r="B151" s="51">
        <v>25</v>
      </c>
      <c r="C151" s="52" t="s">
        <v>225</v>
      </c>
      <c r="D151" s="52" t="s">
        <v>144</v>
      </c>
      <c r="E151" s="52" t="s">
        <v>226</v>
      </c>
      <c r="F151" s="52" t="s">
        <v>3</v>
      </c>
      <c r="G151" s="53" t="s">
        <v>171</v>
      </c>
      <c r="H151" s="63">
        <v>445.96100000000001</v>
      </c>
      <c r="I151" s="36">
        <f>ROUND(0,2)</f>
        <v>0</v>
      </c>
      <c r="J151" s="64">
        <f>ROUND(I151*H151,2)</f>
        <v>0</v>
      </c>
      <c r="K151" s="65">
        <v>0.20999999999999999</v>
      </c>
      <c r="L151" s="66">
        <f>IF(ISNUMBER(K151),ROUND(J151*(K151+1),2),0)</f>
        <v>0</v>
      </c>
      <c r="M151" s="12"/>
      <c r="N151" s="2"/>
      <c r="O151" s="2"/>
      <c r="P151" s="2"/>
      <c r="Q151" s="42">
        <f>IF(ISNUMBER(K151),IF(H151&gt;0,IF(I151&gt;0,J151,0),0),0)</f>
        <v>0</v>
      </c>
      <c r="R151" s="27">
        <f>IF(ISNUMBER(K151)=FALSE,J151,0)</f>
        <v>0</v>
      </c>
    </row>
    <row r="152">
      <c r="A152" s="9"/>
      <c r="B152" s="58" t="s">
        <v>76</v>
      </c>
      <c r="C152" s="1"/>
      <c r="D152" s="1"/>
      <c r="E152" s="59" t="s">
        <v>232</v>
      </c>
      <c r="F152" s="1"/>
      <c r="G152" s="1"/>
      <c r="H152" s="50"/>
      <c r="I152" s="1"/>
      <c r="J152" s="50"/>
      <c r="K152" s="1"/>
      <c r="L152" s="1"/>
      <c r="M152" s="12"/>
      <c r="N152" s="2"/>
      <c r="O152" s="2"/>
      <c r="P152" s="2"/>
      <c r="Q152" s="2"/>
    </row>
    <row r="153">
      <c r="A153" s="9"/>
      <c r="B153" s="58" t="s">
        <v>78</v>
      </c>
      <c r="C153" s="1"/>
      <c r="D153" s="1"/>
      <c r="E153" s="59" t="s">
        <v>233</v>
      </c>
      <c r="F153" s="1"/>
      <c r="G153" s="1"/>
      <c r="H153" s="50"/>
      <c r="I153" s="1"/>
      <c r="J153" s="50"/>
      <c r="K153" s="1"/>
      <c r="L153" s="1"/>
      <c r="M153" s="12"/>
      <c r="N153" s="2"/>
      <c r="O153" s="2"/>
      <c r="P153" s="2"/>
      <c r="Q153" s="2"/>
    </row>
    <row r="154">
      <c r="A154" s="9"/>
      <c r="B154" s="58" t="s">
        <v>80</v>
      </c>
      <c r="C154" s="1"/>
      <c r="D154" s="1"/>
      <c r="E154" s="59" t="s">
        <v>234</v>
      </c>
      <c r="F154" s="1"/>
      <c r="G154" s="1"/>
      <c r="H154" s="50"/>
      <c r="I154" s="1"/>
      <c r="J154" s="50"/>
      <c r="K154" s="1"/>
      <c r="L154" s="1"/>
      <c r="M154" s="12"/>
      <c r="N154" s="2"/>
      <c r="O154" s="2"/>
      <c r="P154" s="2"/>
      <c r="Q154" s="2"/>
    </row>
    <row r="155" thickBot="1">
      <c r="A155" s="9"/>
      <c r="B155" s="60" t="s">
        <v>82</v>
      </c>
      <c r="C155" s="31"/>
      <c r="D155" s="31"/>
      <c r="E155" s="61" t="s">
        <v>83</v>
      </c>
      <c r="F155" s="31"/>
      <c r="G155" s="31"/>
      <c r="H155" s="62"/>
      <c r="I155" s="31"/>
      <c r="J155" s="62"/>
      <c r="K155" s="31"/>
      <c r="L155" s="31"/>
      <c r="M155" s="12"/>
      <c r="N155" s="2"/>
      <c r="O155" s="2"/>
      <c r="P155" s="2"/>
      <c r="Q155" s="2"/>
    </row>
    <row r="156" thickTop="1">
      <c r="A156" s="9"/>
      <c r="B156" s="51">
        <v>26</v>
      </c>
      <c r="C156" s="52" t="s">
        <v>225</v>
      </c>
      <c r="D156" s="52" t="s">
        <v>147</v>
      </c>
      <c r="E156" s="52" t="s">
        <v>226</v>
      </c>
      <c r="F156" s="52" t="s">
        <v>3</v>
      </c>
      <c r="G156" s="53" t="s">
        <v>171</v>
      </c>
      <c r="H156" s="63">
        <v>102</v>
      </c>
      <c r="I156" s="36">
        <f>ROUND(0,2)</f>
        <v>0</v>
      </c>
      <c r="J156" s="64">
        <f>ROUND(I156*H156,2)</f>
        <v>0</v>
      </c>
      <c r="K156" s="65">
        <v>0.20999999999999999</v>
      </c>
      <c r="L156" s="66">
        <f>IF(ISNUMBER(K156),ROUND(J156*(K156+1),2),0)</f>
        <v>0</v>
      </c>
      <c r="M156" s="12"/>
      <c r="N156" s="2"/>
      <c r="O156" s="2"/>
      <c r="P156" s="2"/>
      <c r="Q156" s="42">
        <f>IF(ISNUMBER(K156),IF(H156&gt;0,IF(I156&gt;0,J156,0),0),0)</f>
        <v>0</v>
      </c>
      <c r="R156" s="27">
        <f>IF(ISNUMBER(K156)=FALSE,J156,0)</f>
        <v>0</v>
      </c>
    </row>
    <row r="157">
      <c r="A157" s="9"/>
      <c r="B157" s="58" t="s">
        <v>76</v>
      </c>
      <c r="C157" s="1"/>
      <c r="D157" s="1"/>
      <c r="E157" s="59" t="s">
        <v>235</v>
      </c>
      <c r="F157" s="1"/>
      <c r="G157" s="1"/>
      <c r="H157" s="50"/>
      <c r="I157" s="1"/>
      <c r="J157" s="50"/>
      <c r="K157" s="1"/>
      <c r="L157" s="1"/>
      <c r="M157" s="12"/>
      <c r="N157" s="2"/>
      <c r="O157" s="2"/>
      <c r="P157" s="2"/>
      <c r="Q157" s="2"/>
    </row>
    <row r="158">
      <c r="A158" s="9"/>
      <c r="B158" s="58" t="s">
        <v>78</v>
      </c>
      <c r="C158" s="1"/>
      <c r="D158" s="1"/>
      <c r="E158" s="59" t="s">
        <v>236</v>
      </c>
      <c r="F158" s="1"/>
      <c r="G158" s="1"/>
      <c r="H158" s="50"/>
      <c r="I158" s="1"/>
      <c r="J158" s="50"/>
      <c r="K158" s="1"/>
      <c r="L158" s="1"/>
      <c r="M158" s="12"/>
      <c r="N158" s="2"/>
      <c r="O158" s="2"/>
      <c r="P158" s="2"/>
      <c r="Q158" s="2"/>
    </row>
    <row r="159">
      <c r="A159" s="9"/>
      <c r="B159" s="58" t="s">
        <v>80</v>
      </c>
      <c r="C159" s="1"/>
      <c r="D159" s="1"/>
      <c r="E159" s="59" t="s">
        <v>234</v>
      </c>
      <c r="F159" s="1"/>
      <c r="G159" s="1"/>
      <c r="H159" s="50"/>
      <c r="I159" s="1"/>
      <c r="J159" s="50"/>
      <c r="K159" s="1"/>
      <c r="L159" s="1"/>
      <c r="M159" s="12"/>
      <c r="N159" s="2"/>
      <c r="O159" s="2"/>
      <c r="P159" s="2"/>
      <c r="Q159" s="2"/>
    </row>
    <row r="160" thickBot="1">
      <c r="A160" s="9"/>
      <c r="B160" s="60" t="s">
        <v>82</v>
      </c>
      <c r="C160" s="31"/>
      <c r="D160" s="31"/>
      <c r="E160" s="61" t="s">
        <v>83</v>
      </c>
      <c r="F160" s="31"/>
      <c r="G160" s="31"/>
      <c r="H160" s="62"/>
      <c r="I160" s="31"/>
      <c r="J160" s="62"/>
      <c r="K160" s="31"/>
      <c r="L160" s="31"/>
      <c r="M160" s="12"/>
      <c r="N160" s="2"/>
      <c r="O160" s="2"/>
      <c r="P160" s="2"/>
      <c r="Q160" s="2"/>
    </row>
    <row r="161" thickTop="1">
      <c r="A161" s="9"/>
      <c r="B161" s="51">
        <v>27</v>
      </c>
      <c r="C161" s="52" t="s">
        <v>237</v>
      </c>
      <c r="D161" s="52"/>
      <c r="E161" s="52" t="s">
        <v>238</v>
      </c>
      <c r="F161" s="52" t="s">
        <v>3</v>
      </c>
      <c r="G161" s="53" t="s">
        <v>171</v>
      </c>
      <c r="H161" s="63">
        <v>102</v>
      </c>
      <c r="I161" s="36">
        <f>ROUND(0,2)</f>
        <v>0</v>
      </c>
      <c r="J161" s="64">
        <f>ROUND(I161*H161,2)</f>
        <v>0</v>
      </c>
      <c r="K161" s="65">
        <v>0.20999999999999999</v>
      </c>
      <c r="L161" s="66">
        <f>IF(ISNUMBER(K161),ROUND(J161*(K161+1),2),0)</f>
        <v>0</v>
      </c>
      <c r="M161" s="12"/>
      <c r="N161" s="2"/>
      <c r="O161" s="2"/>
      <c r="P161" s="2"/>
      <c r="Q161" s="42">
        <f>IF(ISNUMBER(K161),IF(H161&gt;0,IF(I161&gt;0,J161,0),0),0)</f>
        <v>0</v>
      </c>
      <c r="R161" s="27">
        <f>IF(ISNUMBER(K161)=FALSE,J161,0)</f>
        <v>0</v>
      </c>
    </row>
    <row r="162">
      <c r="A162" s="9"/>
      <c r="B162" s="58" t="s">
        <v>76</v>
      </c>
      <c r="C162" s="1"/>
      <c r="D162" s="1"/>
      <c r="E162" s="59" t="s">
        <v>239</v>
      </c>
      <c r="F162" s="1"/>
      <c r="G162" s="1"/>
      <c r="H162" s="50"/>
      <c r="I162" s="1"/>
      <c r="J162" s="50"/>
      <c r="K162" s="1"/>
      <c r="L162" s="1"/>
      <c r="M162" s="12"/>
      <c r="N162" s="2"/>
      <c r="O162" s="2"/>
      <c r="P162" s="2"/>
      <c r="Q162" s="2"/>
    </row>
    <row r="163">
      <c r="A163" s="9"/>
      <c r="B163" s="58" t="s">
        <v>78</v>
      </c>
      <c r="C163" s="1"/>
      <c r="D163" s="1"/>
      <c r="E163" s="59" t="s">
        <v>236</v>
      </c>
      <c r="F163" s="1"/>
      <c r="G163" s="1"/>
      <c r="H163" s="50"/>
      <c r="I163" s="1"/>
      <c r="J163" s="50"/>
      <c r="K163" s="1"/>
      <c r="L163" s="1"/>
      <c r="M163" s="12"/>
      <c r="N163" s="2"/>
      <c r="O163" s="2"/>
      <c r="P163" s="2"/>
      <c r="Q163" s="2"/>
    </row>
    <row r="164">
      <c r="A164" s="9"/>
      <c r="B164" s="58" t="s">
        <v>80</v>
      </c>
      <c r="C164" s="1"/>
      <c r="D164" s="1"/>
      <c r="E164" s="59" t="s">
        <v>240</v>
      </c>
      <c r="F164" s="1"/>
      <c r="G164" s="1"/>
      <c r="H164" s="50"/>
      <c r="I164" s="1"/>
      <c r="J164" s="50"/>
      <c r="K164" s="1"/>
      <c r="L164" s="1"/>
      <c r="M164" s="12"/>
      <c r="N164" s="2"/>
      <c r="O164" s="2"/>
      <c r="P164" s="2"/>
      <c r="Q164" s="2"/>
    </row>
    <row r="165" thickBot="1">
      <c r="A165" s="9"/>
      <c r="B165" s="60" t="s">
        <v>82</v>
      </c>
      <c r="C165" s="31"/>
      <c r="D165" s="31"/>
      <c r="E165" s="61" t="s">
        <v>83</v>
      </c>
      <c r="F165" s="31"/>
      <c r="G165" s="31"/>
      <c r="H165" s="62"/>
      <c r="I165" s="31"/>
      <c r="J165" s="62"/>
      <c r="K165" s="31"/>
      <c r="L165" s="31"/>
      <c r="M165" s="12"/>
      <c r="N165" s="2"/>
      <c r="O165" s="2"/>
      <c r="P165" s="2"/>
      <c r="Q165" s="2"/>
    </row>
    <row r="166" thickTop="1">
      <c r="A166" s="9"/>
      <c r="B166" s="51">
        <v>28</v>
      </c>
      <c r="C166" s="52" t="s">
        <v>241</v>
      </c>
      <c r="D166" s="52" t="s">
        <v>85</v>
      </c>
      <c r="E166" s="52" t="s">
        <v>242</v>
      </c>
      <c r="F166" s="52" t="s">
        <v>3</v>
      </c>
      <c r="G166" s="53" t="s">
        <v>171</v>
      </c>
      <c r="H166" s="63">
        <v>1371.405</v>
      </c>
      <c r="I166" s="36">
        <f>ROUND(0,2)</f>
        <v>0</v>
      </c>
      <c r="J166" s="64">
        <f>ROUND(I166*H166,2)</f>
        <v>0</v>
      </c>
      <c r="K166" s="65">
        <v>0.20999999999999999</v>
      </c>
      <c r="L166" s="66">
        <f>IF(ISNUMBER(K166),ROUND(J166*(K166+1),2),0)</f>
        <v>0</v>
      </c>
      <c r="M166" s="12"/>
      <c r="N166" s="2"/>
      <c r="O166" s="2"/>
      <c r="P166" s="2"/>
      <c r="Q166" s="42">
        <f>IF(ISNUMBER(K166),IF(H166&gt;0,IF(I166&gt;0,J166,0),0),0)</f>
        <v>0</v>
      </c>
      <c r="R166" s="27">
        <f>IF(ISNUMBER(K166)=FALSE,J166,0)</f>
        <v>0</v>
      </c>
    </row>
    <row r="167">
      <c r="A167" s="9"/>
      <c r="B167" s="58" t="s">
        <v>76</v>
      </c>
      <c r="C167" s="1"/>
      <c r="D167" s="1"/>
      <c r="E167" s="59" t="s">
        <v>243</v>
      </c>
      <c r="F167" s="1"/>
      <c r="G167" s="1"/>
      <c r="H167" s="50"/>
      <c r="I167" s="1"/>
      <c r="J167" s="50"/>
      <c r="K167" s="1"/>
      <c r="L167" s="1"/>
      <c r="M167" s="12"/>
      <c r="N167" s="2"/>
      <c r="O167" s="2"/>
      <c r="P167" s="2"/>
      <c r="Q167" s="2"/>
    </row>
    <row r="168">
      <c r="A168" s="9"/>
      <c r="B168" s="58" t="s">
        <v>78</v>
      </c>
      <c r="C168" s="1"/>
      <c r="D168" s="1"/>
      <c r="E168" s="59" t="s">
        <v>244</v>
      </c>
      <c r="F168" s="1"/>
      <c r="G168" s="1"/>
      <c r="H168" s="50"/>
      <c r="I168" s="1"/>
      <c r="J168" s="50"/>
      <c r="K168" s="1"/>
      <c r="L168" s="1"/>
      <c r="M168" s="12"/>
      <c r="N168" s="2"/>
      <c r="O168" s="2"/>
      <c r="P168" s="2"/>
      <c r="Q168" s="2"/>
    </row>
    <row r="169">
      <c r="A169" s="9"/>
      <c r="B169" s="58" t="s">
        <v>80</v>
      </c>
      <c r="C169" s="1"/>
      <c r="D169" s="1"/>
      <c r="E169" s="59" t="s">
        <v>245</v>
      </c>
      <c r="F169" s="1"/>
      <c r="G169" s="1"/>
      <c r="H169" s="50"/>
      <c r="I169" s="1"/>
      <c r="J169" s="50"/>
      <c r="K169" s="1"/>
      <c r="L169" s="1"/>
      <c r="M169" s="12"/>
      <c r="N169" s="2"/>
      <c r="O169" s="2"/>
      <c r="P169" s="2"/>
      <c r="Q169" s="2"/>
    </row>
    <row r="170" thickBot="1">
      <c r="A170" s="9"/>
      <c r="B170" s="60" t="s">
        <v>82</v>
      </c>
      <c r="C170" s="31"/>
      <c r="D170" s="31"/>
      <c r="E170" s="61" t="s">
        <v>83</v>
      </c>
      <c r="F170" s="31"/>
      <c r="G170" s="31"/>
      <c r="H170" s="62"/>
      <c r="I170" s="31"/>
      <c r="J170" s="62"/>
      <c r="K170" s="31"/>
      <c r="L170" s="31"/>
      <c r="M170" s="12"/>
      <c r="N170" s="2"/>
      <c r="O170" s="2"/>
      <c r="P170" s="2"/>
      <c r="Q170" s="2"/>
    </row>
    <row r="171" thickTop="1" thickBot="1" ht="25" customHeight="1">
      <c r="A171" s="9"/>
      <c r="B171" s="1"/>
      <c r="C171" s="67">
        <v>1</v>
      </c>
      <c r="D171" s="1"/>
      <c r="E171" s="67" t="s">
        <v>134</v>
      </c>
      <c r="F171" s="1"/>
      <c r="G171" s="68" t="s">
        <v>120</v>
      </c>
      <c r="H171" s="69">
        <f>J61+J66+J71+J76+J81+J86+J91+J96+J101+J106+J111+J116+J121+J126+J131+J136+J141+J146+J151+J156+J161+J166</f>
        <v>0</v>
      </c>
      <c r="I171" s="68" t="s">
        <v>121</v>
      </c>
      <c r="J171" s="70">
        <f>(L171-H171)</f>
        <v>0</v>
      </c>
      <c r="K171" s="68" t="s">
        <v>122</v>
      </c>
      <c r="L171" s="71">
        <f>L61+L66+L71+L76+L81+L86+L91+L96+L101+L106+L111+L116+L121+L126+L131+L136+L141+L146+L151+L156+L161+L166</f>
        <v>0</v>
      </c>
      <c r="M171" s="12"/>
      <c r="N171" s="2"/>
      <c r="O171" s="2"/>
      <c r="P171" s="2"/>
      <c r="Q171" s="42">
        <f>0+Q61+Q66+Q71+Q76+Q81+Q86+Q91+Q96+Q101+Q106+Q111+Q116+Q121+Q126+Q131+Q136+Q141+Q146+Q151+Q156+Q161+Q166</f>
        <v>0</v>
      </c>
      <c r="R171" s="27">
        <f>0+R61+R66+R71+R76+R81+R86+R91+R96+R101+R106+R111+R116+R121+R126+R131+R136+R141+R146+R151+R156+R161+R166</f>
        <v>0</v>
      </c>
      <c r="S171" s="72">
        <f>Q171*(1+J171)+R171</f>
        <v>0</v>
      </c>
    </row>
    <row r="172" thickTop="1" thickBot="1" ht="25" customHeight="1">
      <c r="A172" s="9"/>
      <c r="B172" s="73"/>
      <c r="C172" s="73"/>
      <c r="D172" s="73"/>
      <c r="E172" s="73"/>
      <c r="F172" s="73"/>
      <c r="G172" s="74" t="s">
        <v>123</v>
      </c>
      <c r="H172" s="75">
        <f>J61+J66+J71+J76+J81+J86+J91+J96+J101+J106+J111+J116+J121+J126+J131+J136+J141+J146+J151+J156+J161+J166</f>
        <v>0</v>
      </c>
      <c r="I172" s="74" t="s">
        <v>124</v>
      </c>
      <c r="J172" s="76">
        <f>0+J171</f>
        <v>0</v>
      </c>
      <c r="K172" s="74" t="s">
        <v>125</v>
      </c>
      <c r="L172" s="77">
        <f>L61+L66+L71+L76+L81+L86+L91+L96+L101+L106+L111+L116+L121+L126+L131+L136+L141+L146+L151+L156+L161+L166</f>
        <v>0</v>
      </c>
      <c r="M172" s="12"/>
      <c r="N172" s="2"/>
      <c r="O172" s="2"/>
      <c r="P172" s="2"/>
      <c r="Q172" s="2"/>
    </row>
    <row r="173" ht="40" customHeight="1">
      <c r="A173" s="9"/>
      <c r="B173" s="78" t="s">
        <v>246</v>
      </c>
      <c r="C173" s="1"/>
      <c r="D173" s="1"/>
      <c r="E173" s="1"/>
      <c r="F173" s="1"/>
      <c r="G173" s="1"/>
      <c r="H173" s="50"/>
      <c r="I173" s="1"/>
      <c r="J173" s="50"/>
      <c r="K173" s="1"/>
      <c r="L173" s="1"/>
      <c r="M173" s="12"/>
      <c r="N173" s="2"/>
      <c r="O173" s="2"/>
      <c r="P173" s="2"/>
      <c r="Q173" s="2"/>
    </row>
    <row r="174">
      <c r="A174" s="9"/>
      <c r="B174" s="51">
        <v>29</v>
      </c>
      <c r="C174" s="52" t="s">
        <v>247</v>
      </c>
      <c r="D174" s="52" t="s">
        <v>3</v>
      </c>
      <c r="E174" s="52" t="s">
        <v>248</v>
      </c>
      <c r="F174" s="52" t="s">
        <v>3</v>
      </c>
      <c r="G174" s="53" t="s">
        <v>117</v>
      </c>
      <c r="H174" s="54">
        <v>20</v>
      </c>
      <c r="I174" s="25">
        <f>ROUND(0,2)</f>
        <v>0</v>
      </c>
      <c r="J174" s="55">
        <f>ROUND(I174*H174,2)</f>
        <v>0</v>
      </c>
      <c r="K174" s="56">
        <v>0.20999999999999999</v>
      </c>
      <c r="L174" s="57">
        <f>IF(ISNUMBER(K174),ROUND(J174*(K174+1),2),0)</f>
        <v>0</v>
      </c>
      <c r="M174" s="12"/>
      <c r="N174" s="2"/>
      <c r="O174" s="2"/>
      <c r="P174" s="2"/>
      <c r="Q174" s="42">
        <f>IF(ISNUMBER(K174),IF(H174&gt;0,IF(I174&gt;0,J174,0),0),0)</f>
        <v>0</v>
      </c>
      <c r="R174" s="27">
        <f>IF(ISNUMBER(K174)=FALSE,J174,0)</f>
        <v>0</v>
      </c>
    </row>
    <row r="175">
      <c r="A175" s="9"/>
      <c r="B175" s="58" t="s">
        <v>76</v>
      </c>
      <c r="C175" s="1"/>
      <c r="D175" s="1"/>
      <c r="E175" s="59" t="s">
        <v>3</v>
      </c>
      <c r="F175" s="1"/>
      <c r="G175" s="1"/>
      <c r="H175" s="50"/>
      <c r="I175" s="1"/>
      <c r="J175" s="50"/>
      <c r="K175" s="1"/>
      <c r="L175" s="1"/>
      <c r="M175" s="12"/>
      <c r="N175" s="2"/>
      <c r="O175" s="2"/>
      <c r="P175" s="2"/>
      <c r="Q175" s="2"/>
    </row>
    <row r="176">
      <c r="A176" s="9"/>
      <c r="B176" s="58" t="s">
        <v>78</v>
      </c>
      <c r="C176" s="1"/>
      <c r="D176" s="1"/>
      <c r="E176" s="59" t="s">
        <v>249</v>
      </c>
      <c r="F176" s="1"/>
      <c r="G176" s="1"/>
      <c r="H176" s="50"/>
      <c r="I176" s="1"/>
      <c r="J176" s="50"/>
      <c r="K176" s="1"/>
      <c r="L176" s="1"/>
      <c r="M176" s="12"/>
      <c r="N176" s="2"/>
      <c r="O176" s="2"/>
      <c r="P176" s="2"/>
      <c r="Q176" s="2"/>
    </row>
    <row r="177">
      <c r="A177" s="9"/>
      <c r="B177" s="58" t="s">
        <v>80</v>
      </c>
      <c r="C177" s="1"/>
      <c r="D177" s="1"/>
      <c r="E177" s="59" t="s">
        <v>250</v>
      </c>
      <c r="F177" s="1"/>
      <c r="G177" s="1"/>
      <c r="H177" s="50"/>
      <c r="I177" s="1"/>
      <c r="J177" s="50"/>
      <c r="K177" s="1"/>
      <c r="L177" s="1"/>
      <c r="M177" s="12"/>
      <c r="N177" s="2"/>
      <c r="O177" s="2"/>
      <c r="P177" s="2"/>
      <c r="Q177" s="2"/>
    </row>
    <row r="178" thickBot="1">
      <c r="A178" s="9"/>
      <c r="B178" s="60" t="s">
        <v>82</v>
      </c>
      <c r="C178" s="31"/>
      <c r="D178" s="31"/>
      <c r="E178" s="61" t="s">
        <v>83</v>
      </c>
      <c r="F178" s="31"/>
      <c r="G178" s="31"/>
      <c r="H178" s="62"/>
      <c r="I178" s="31"/>
      <c r="J178" s="62"/>
      <c r="K178" s="31"/>
      <c r="L178" s="31"/>
      <c r="M178" s="12"/>
      <c r="N178" s="2"/>
      <c r="O178" s="2"/>
      <c r="P178" s="2"/>
      <c r="Q178" s="2"/>
    </row>
    <row r="179" thickTop="1">
      <c r="A179" s="9"/>
      <c r="B179" s="51">
        <v>30</v>
      </c>
      <c r="C179" s="52" t="s">
        <v>251</v>
      </c>
      <c r="D179" s="52" t="s">
        <v>3</v>
      </c>
      <c r="E179" s="52" t="s">
        <v>252</v>
      </c>
      <c r="F179" s="52" t="s">
        <v>3</v>
      </c>
      <c r="G179" s="53" t="s">
        <v>185</v>
      </c>
      <c r="H179" s="63">
        <v>22.5</v>
      </c>
      <c r="I179" s="36">
        <f>ROUND(0,2)</f>
        <v>0</v>
      </c>
      <c r="J179" s="64">
        <f>ROUND(I179*H179,2)</f>
        <v>0</v>
      </c>
      <c r="K179" s="65">
        <v>0.20999999999999999</v>
      </c>
      <c r="L179" s="66">
        <f>IF(ISNUMBER(K179),ROUND(J179*(K179+1),2),0)</f>
        <v>0</v>
      </c>
      <c r="M179" s="12"/>
      <c r="N179" s="2"/>
      <c r="O179" s="2"/>
      <c r="P179" s="2"/>
      <c r="Q179" s="42">
        <f>IF(ISNUMBER(K179),IF(H179&gt;0,IF(I179&gt;0,J179,0),0),0)</f>
        <v>0</v>
      </c>
      <c r="R179" s="27">
        <f>IF(ISNUMBER(K179)=FALSE,J179,0)</f>
        <v>0</v>
      </c>
    </row>
    <row r="180">
      <c r="A180" s="9"/>
      <c r="B180" s="58" t="s">
        <v>76</v>
      </c>
      <c r="C180" s="1"/>
      <c r="D180" s="1"/>
      <c r="E180" s="59" t="s">
        <v>3</v>
      </c>
      <c r="F180" s="1"/>
      <c r="G180" s="1"/>
      <c r="H180" s="50"/>
      <c r="I180" s="1"/>
      <c r="J180" s="50"/>
      <c r="K180" s="1"/>
      <c r="L180" s="1"/>
      <c r="M180" s="12"/>
      <c r="N180" s="2"/>
      <c r="O180" s="2"/>
      <c r="P180" s="2"/>
      <c r="Q180" s="2"/>
    </row>
    <row r="181">
      <c r="A181" s="9"/>
      <c r="B181" s="58" t="s">
        <v>78</v>
      </c>
      <c r="C181" s="1"/>
      <c r="D181" s="1"/>
      <c r="E181" s="59" t="s">
        <v>253</v>
      </c>
      <c r="F181" s="1"/>
      <c r="G181" s="1"/>
      <c r="H181" s="50"/>
      <c r="I181" s="1"/>
      <c r="J181" s="50"/>
      <c r="K181" s="1"/>
      <c r="L181" s="1"/>
      <c r="M181" s="12"/>
      <c r="N181" s="2"/>
      <c r="O181" s="2"/>
      <c r="P181" s="2"/>
      <c r="Q181" s="2"/>
    </row>
    <row r="182">
      <c r="A182" s="9"/>
      <c r="B182" s="58" t="s">
        <v>80</v>
      </c>
      <c r="C182" s="1"/>
      <c r="D182" s="1"/>
      <c r="E182" s="59" t="s">
        <v>254</v>
      </c>
      <c r="F182" s="1"/>
      <c r="G182" s="1"/>
      <c r="H182" s="50"/>
      <c r="I182" s="1"/>
      <c r="J182" s="50"/>
      <c r="K182" s="1"/>
      <c r="L182" s="1"/>
      <c r="M182" s="12"/>
      <c r="N182" s="2"/>
      <c r="O182" s="2"/>
      <c r="P182" s="2"/>
      <c r="Q182" s="2"/>
    </row>
    <row r="183" thickBot="1">
      <c r="A183" s="9"/>
      <c r="B183" s="60" t="s">
        <v>82</v>
      </c>
      <c r="C183" s="31"/>
      <c r="D183" s="31"/>
      <c r="E183" s="61" t="s">
        <v>83</v>
      </c>
      <c r="F183" s="31"/>
      <c r="G183" s="31"/>
      <c r="H183" s="62"/>
      <c r="I183" s="31"/>
      <c r="J183" s="62"/>
      <c r="K183" s="31"/>
      <c r="L183" s="31"/>
      <c r="M183" s="12"/>
      <c r="N183" s="2"/>
      <c r="O183" s="2"/>
      <c r="P183" s="2"/>
      <c r="Q183" s="2"/>
    </row>
    <row r="184" thickTop="1">
      <c r="A184" s="9"/>
      <c r="B184" s="51">
        <v>31</v>
      </c>
      <c r="C184" s="52" t="s">
        <v>255</v>
      </c>
      <c r="D184" s="52" t="s">
        <v>3</v>
      </c>
      <c r="E184" s="52" t="s">
        <v>256</v>
      </c>
      <c r="F184" s="52" t="s">
        <v>3</v>
      </c>
      <c r="G184" s="53" t="s">
        <v>185</v>
      </c>
      <c r="H184" s="63">
        <v>470</v>
      </c>
      <c r="I184" s="36">
        <f>ROUND(0,2)</f>
        <v>0</v>
      </c>
      <c r="J184" s="64">
        <f>ROUND(I184*H184,2)</f>
        <v>0</v>
      </c>
      <c r="K184" s="65">
        <v>0.20999999999999999</v>
      </c>
      <c r="L184" s="66">
        <f>IF(ISNUMBER(K184),ROUND(J184*(K184+1),2),0)</f>
        <v>0</v>
      </c>
      <c r="M184" s="12"/>
      <c r="N184" s="2"/>
      <c r="O184" s="2"/>
      <c r="P184" s="2"/>
      <c r="Q184" s="42">
        <f>IF(ISNUMBER(K184),IF(H184&gt;0,IF(I184&gt;0,J184,0),0),0)</f>
        <v>0</v>
      </c>
      <c r="R184" s="27">
        <f>IF(ISNUMBER(K184)=FALSE,J184,0)</f>
        <v>0</v>
      </c>
    </row>
    <row r="185">
      <c r="A185" s="9"/>
      <c r="B185" s="58" t="s">
        <v>76</v>
      </c>
      <c r="C185" s="1"/>
      <c r="D185" s="1"/>
      <c r="E185" s="59" t="s">
        <v>257</v>
      </c>
      <c r="F185" s="1"/>
      <c r="G185" s="1"/>
      <c r="H185" s="50"/>
      <c r="I185" s="1"/>
      <c r="J185" s="50"/>
      <c r="K185" s="1"/>
      <c r="L185" s="1"/>
      <c r="M185" s="12"/>
      <c r="N185" s="2"/>
      <c r="O185" s="2"/>
      <c r="P185" s="2"/>
      <c r="Q185" s="2"/>
    </row>
    <row r="186">
      <c r="A186" s="9"/>
      <c r="B186" s="58" t="s">
        <v>78</v>
      </c>
      <c r="C186" s="1"/>
      <c r="D186" s="1"/>
      <c r="E186" s="59" t="s">
        <v>258</v>
      </c>
      <c r="F186" s="1"/>
      <c r="G186" s="1"/>
      <c r="H186" s="50"/>
      <c r="I186" s="1"/>
      <c r="J186" s="50"/>
      <c r="K186" s="1"/>
      <c r="L186" s="1"/>
      <c r="M186" s="12"/>
      <c r="N186" s="2"/>
      <c r="O186" s="2"/>
      <c r="P186" s="2"/>
      <c r="Q186" s="2"/>
    </row>
    <row r="187">
      <c r="A187" s="9"/>
      <c r="B187" s="58" t="s">
        <v>80</v>
      </c>
      <c r="C187" s="1"/>
      <c r="D187" s="1"/>
      <c r="E187" s="59" t="s">
        <v>259</v>
      </c>
      <c r="F187" s="1"/>
      <c r="G187" s="1"/>
      <c r="H187" s="50"/>
      <c r="I187" s="1"/>
      <c r="J187" s="50"/>
      <c r="K187" s="1"/>
      <c r="L187" s="1"/>
      <c r="M187" s="12"/>
      <c r="N187" s="2"/>
      <c r="O187" s="2"/>
      <c r="P187" s="2"/>
      <c r="Q187" s="2"/>
    </row>
    <row r="188" thickBot="1">
      <c r="A188" s="9"/>
      <c r="B188" s="60" t="s">
        <v>82</v>
      </c>
      <c r="C188" s="31"/>
      <c r="D188" s="31"/>
      <c r="E188" s="61" t="s">
        <v>83</v>
      </c>
      <c r="F188" s="31"/>
      <c r="G188" s="31"/>
      <c r="H188" s="62"/>
      <c r="I188" s="31"/>
      <c r="J188" s="62"/>
      <c r="K188" s="31"/>
      <c r="L188" s="31"/>
      <c r="M188" s="12"/>
      <c r="N188" s="2"/>
      <c r="O188" s="2"/>
      <c r="P188" s="2"/>
      <c r="Q188" s="2"/>
    </row>
    <row r="189" thickTop="1">
      <c r="A189" s="9"/>
      <c r="B189" s="51">
        <v>32</v>
      </c>
      <c r="C189" s="52" t="s">
        <v>260</v>
      </c>
      <c r="D189" s="52" t="s">
        <v>3</v>
      </c>
      <c r="E189" s="52" t="s">
        <v>261</v>
      </c>
      <c r="F189" s="52" t="s">
        <v>3</v>
      </c>
      <c r="G189" s="53" t="s">
        <v>185</v>
      </c>
      <c r="H189" s="63">
        <v>60</v>
      </c>
      <c r="I189" s="36">
        <f>ROUND(0,2)</f>
        <v>0</v>
      </c>
      <c r="J189" s="64">
        <f>ROUND(I189*H189,2)</f>
        <v>0</v>
      </c>
      <c r="K189" s="65">
        <v>0.20999999999999999</v>
      </c>
      <c r="L189" s="66">
        <f>IF(ISNUMBER(K189),ROUND(J189*(K189+1),2),0)</f>
        <v>0</v>
      </c>
      <c r="M189" s="12"/>
      <c r="N189" s="2"/>
      <c r="O189" s="2"/>
      <c r="P189" s="2"/>
      <c r="Q189" s="42">
        <f>IF(ISNUMBER(K189),IF(H189&gt;0,IF(I189&gt;0,J189,0),0),0)</f>
        <v>0</v>
      </c>
      <c r="R189" s="27">
        <f>IF(ISNUMBER(K189)=FALSE,J189,0)</f>
        <v>0</v>
      </c>
    </row>
    <row r="190">
      <c r="A190" s="9"/>
      <c r="B190" s="58" t="s">
        <v>76</v>
      </c>
      <c r="C190" s="1"/>
      <c r="D190" s="1"/>
      <c r="E190" s="59" t="s">
        <v>262</v>
      </c>
      <c r="F190" s="1"/>
      <c r="G190" s="1"/>
      <c r="H190" s="50"/>
      <c r="I190" s="1"/>
      <c r="J190" s="50"/>
      <c r="K190" s="1"/>
      <c r="L190" s="1"/>
      <c r="M190" s="12"/>
      <c r="N190" s="2"/>
      <c r="O190" s="2"/>
      <c r="P190" s="2"/>
      <c r="Q190" s="2"/>
    </row>
    <row r="191">
      <c r="A191" s="9"/>
      <c r="B191" s="58" t="s">
        <v>78</v>
      </c>
      <c r="C191" s="1"/>
      <c r="D191" s="1"/>
      <c r="E191" s="59" t="s">
        <v>263</v>
      </c>
      <c r="F191" s="1"/>
      <c r="G191" s="1"/>
      <c r="H191" s="50"/>
      <c r="I191" s="1"/>
      <c r="J191" s="50"/>
      <c r="K191" s="1"/>
      <c r="L191" s="1"/>
      <c r="M191" s="12"/>
      <c r="N191" s="2"/>
      <c r="O191" s="2"/>
      <c r="P191" s="2"/>
      <c r="Q191" s="2"/>
    </row>
    <row r="192">
      <c r="A192" s="9"/>
      <c r="B192" s="58" t="s">
        <v>80</v>
      </c>
      <c r="C192" s="1"/>
      <c r="D192" s="1"/>
      <c r="E192" s="59" t="s">
        <v>264</v>
      </c>
      <c r="F192" s="1"/>
      <c r="G192" s="1"/>
      <c r="H192" s="50"/>
      <c r="I192" s="1"/>
      <c r="J192" s="50"/>
      <c r="K192" s="1"/>
      <c r="L192" s="1"/>
      <c r="M192" s="12"/>
      <c r="N192" s="2"/>
      <c r="O192" s="2"/>
      <c r="P192" s="2"/>
      <c r="Q192" s="2"/>
    </row>
    <row r="193" thickBot="1">
      <c r="A193" s="9"/>
      <c r="B193" s="60" t="s">
        <v>82</v>
      </c>
      <c r="C193" s="31"/>
      <c r="D193" s="31"/>
      <c r="E193" s="61" t="s">
        <v>83</v>
      </c>
      <c r="F193" s="31"/>
      <c r="G193" s="31"/>
      <c r="H193" s="62"/>
      <c r="I193" s="31"/>
      <c r="J193" s="62"/>
      <c r="K193" s="31"/>
      <c r="L193" s="31"/>
      <c r="M193" s="12"/>
      <c r="N193" s="2"/>
      <c r="O193" s="2"/>
      <c r="P193" s="2"/>
      <c r="Q193" s="2"/>
    </row>
    <row r="194" thickTop="1" thickBot="1" ht="25" customHeight="1">
      <c r="A194" s="9"/>
      <c r="B194" s="1"/>
      <c r="C194" s="67">
        <v>9</v>
      </c>
      <c r="D194" s="1"/>
      <c r="E194" s="67" t="s">
        <v>135</v>
      </c>
      <c r="F194" s="1"/>
      <c r="G194" s="68" t="s">
        <v>120</v>
      </c>
      <c r="H194" s="69">
        <f>J174+J179+J184+J189</f>
        <v>0</v>
      </c>
      <c r="I194" s="68" t="s">
        <v>121</v>
      </c>
      <c r="J194" s="70">
        <f>(L194-H194)</f>
        <v>0</v>
      </c>
      <c r="K194" s="68" t="s">
        <v>122</v>
      </c>
      <c r="L194" s="71">
        <f>L174+L179+L184+L189</f>
        <v>0</v>
      </c>
      <c r="M194" s="12"/>
      <c r="N194" s="2"/>
      <c r="O194" s="2"/>
      <c r="P194" s="2"/>
      <c r="Q194" s="42">
        <f>0+Q174+Q179+Q184+Q189</f>
        <v>0</v>
      </c>
      <c r="R194" s="27">
        <f>0+R174+R179+R184+R189</f>
        <v>0</v>
      </c>
      <c r="S194" s="72">
        <f>Q194*(1+J194)+R194</f>
        <v>0</v>
      </c>
    </row>
    <row r="195" thickTop="1" thickBot="1" ht="25" customHeight="1">
      <c r="A195" s="9"/>
      <c r="B195" s="73"/>
      <c r="C195" s="73"/>
      <c r="D195" s="73"/>
      <c r="E195" s="73"/>
      <c r="F195" s="73"/>
      <c r="G195" s="74" t="s">
        <v>123</v>
      </c>
      <c r="H195" s="75">
        <f>J174+J179+J184+J189</f>
        <v>0</v>
      </c>
      <c r="I195" s="74" t="s">
        <v>124</v>
      </c>
      <c r="J195" s="76">
        <f>0+J194</f>
        <v>0</v>
      </c>
      <c r="K195" s="74" t="s">
        <v>125</v>
      </c>
      <c r="L195" s="77">
        <f>L174+L179+L184+L189</f>
        <v>0</v>
      </c>
      <c r="M195" s="12"/>
      <c r="N195" s="2"/>
      <c r="O195" s="2"/>
      <c r="P195" s="2"/>
      <c r="Q195" s="2"/>
    </row>
    <row r="196">
      <c r="A196" s="13"/>
      <c r="B196" s="4"/>
      <c r="C196" s="4"/>
      <c r="D196" s="4"/>
      <c r="E196" s="4"/>
      <c r="F196" s="4"/>
      <c r="G196" s="4"/>
      <c r="H196" s="79"/>
      <c r="I196" s="4"/>
      <c r="J196" s="79"/>
      <c r="K196" s="4"/>
      <c r="L196" s="4"/>
      <c r="M196" s="14"/>
      <c r="N196" s="2"/>
      <c r="O196" s="2"/>
      <c r="P196" s="2"/>
      <c r="Q196" s="2"/>
    </row>
    <row r="197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2"/>
      <c r="O197" s="2"/>
      <c r="P197" s="2"/>
      <c r="Q197" s="2"/>
    </row>
  </sheetData>
  <mergeCells count="147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4:C25"/>
    <mergeCell ref="B27:L27"/>
    <mergeCell ref="B29:D29"/>
    <mergeCell ref="B30:D30"/>
    <mergeCell ref="B31:D31"/>
    <mergeCell ref="B32:D32"/>
    <mergeCell ref="B34:D34"/>
    <mergeCell ref="B35:D35"/>
    <mergeCell ref="B36:D36"/>
    <mergeCell ref="B37:D37"/>
    <mergeCell ref="B21:D21"/>
    <mergeCell ref="B22:D22"/>
    <mergeCell ref="B67:D67"/>
    <mergeCell ref="B68:D68"/>
    <mergeCell ref="B69:D69"/>
    <mergeCell ref="B70:D70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7:D87"/>
    <mergeCell ref="B88:D88"/>
    <mergeCell ref="B89:D89"/>
    <mergeCell ref="B90:D90"/>
    <mergeCell ref="B39:D39"/>
    <mergeCell ref="B40:D40"/>
    <mergeCell ref="B41:D41"/>
    <mergeCell ref="B42:D42"/>
    <mergeCell ref="B44:D44"/>
    <mergeCell ref="B45:D45"/>
    <mergeCell ref="B46:D46"/>
    <mergeCell ref="B47:D47"/>
    <mergeCell ref="B49:D49"/>
    <mergeCell ref="B50:D50"/>
    <mergeCell ref="B51:D51"/>
    <mergeCell ref="B52:D52"/>
    <mergeCell ref="B54:D54"/>
    <mergeCell ref="B55:D55"/>
    <mergeCell ref="B56:D56"/>
    <mergeCell ref="B57:D57"/>
    <mergeCell ref="B62:D62"/>
    <mergeCell ref="B63:D63"/>
    <mergeCell ref="B64:D64"/>
    <mergeCell ref="B65:D65"/>
    <mergeCell ref="B60:L60"/>
    <mergeCell ref="B92:D92"/>
    <mergeCell ref="B93:D93"/>
    <mergeCell ref="B94:D94"/>
    <mergeCell ref="B95:D95"/>
    <mergeCell ref="B97:D97"/>
    <mergeCell ref="B98:D98"/>
    <mergeCell ref="B99:D99"/>
    <mergeCell ref="B100:D100"/>
    <mergeCell ref="B102:D102"/>
    <mergeCell ref="B103:D103"/>
    <mergeCell ref="B104:D104"/>
    <mergeCell ref="B105:D105"/>
    <mergeCell ref="B107:D107"/>
    <mergeCell ref="B108:D108"/>
    <mergeCell ref="B109:D109"/>
    <mergeCell ref="B110:D110"/>
    <mergeCell ref="B112:D112"/>
    <mergeCell ref="B113:D113"/>
    <mergeCell ref="B114:D114"/>
    <mergeCell ref="B115:D115"/>
    <mergeCell ref="B117:D117"/>
    <mergeCell ref="B118:D118"/>
    <mergeCell ref="B119:D119"/>
    <mergeCell ref="B120:D120"/>
    <mergeCell ref="B122:D122"/>
    <mergeCell ref="B123:D123"/>
    <mergeCell ref="B124:D124"/>
    <mergeCell ref="B125:D125"/>
    <mergeCell ref="B127:D127"/>
    <mergeCell ref="B128:D128"/>
    <mergeCell ref="B129:D129"/>
    <mergeCell ref="B130:D130"/>
    <mergeCell ref="B132:D132"/>
    <mergeCell ref="B133:D133"/>
    <mergeCell ref="B134:D134"/>
    <mergeCell ref="B135:D135"/>
    <mergeCell ref="B137:D137"/>
    <mergeCell ref="B138:D138"/>
    <mergeCell ref="B139:D139"/>
    <mergeCell ref="B140:D140"/>
    <mergeCell ref="B142:D142"/>
    <mergeCell ref="B143:D143"/>
    <mergeCell ref="B144:D144"/>
    <mergeCell ref="B145:D145"/>
    <mergeCell ref="B147:D147"/>
    <mergeCell ref="B148:D148"/>
    <mergeCell ref="B149:D149"/>
    <mergeCell ref="B150:D150"/>
    <mergeCell ref="B152:D152"/>
    <mergeCell ref="B153:D153"/>
    <mergeCell ref="B154:D154"/>
    <mergeCell ref="B155:D155"/>
    <mergeCell ref="B157:D157"/>
    <mergeCell ref="B158:D158"/>
    <mergeCell ref="B159:D159"/>
    <mergeCell ref="B160:D160"/>
    <mergeCell ref="B162:D162"/>
    <mergeCell ref="B163:D163"/>
    <mergeCell ref="B164:D164"/>
    <mergeCell ref="B165:D165"/>
    <mergeCell ref="B167:D167"/>
    <mergeCell ref="B168:D168"/>
    <mergeCell ref="B169:D169"/>
    <mergeCell ref="B170:D170"/>
    <mergeCell ref="B175:D175"/>
    <mergeCell ref="B176:D176"/>
    <mergeCell ref="B177:D177"/>
    <mergeCell ref="B178:D178"/>
    <mergeCell ref="B180:D180"/>
    <mergeCell ref="B181:D181"/>
    <mergeCell ref="B182:D182"/>
    <mergeCell ref="B183:D183"/>
    <mergeCell ref="B185:D185"/>
    <mergeCell ref="B186:D186"/>
    <mergeCell ref="B187:D187"/>
    <mergeCell ref="B188:D188"/>
    <mergeCell ref="B190:D190"/>
    <mergeCell ref="B191:D191"/>
    <mergeCell ref="B192:D192"/>
    <mergeCell ref="B193:D193"/>
    <mergeCell ref="B173:L173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55</v>
      </c>
      <c r="B10" s="1"/>
      <c r="C10" s="16"/>
      <c r="D10" s="1"/>
      <c r="E10" s="1"/>
      <c r="F10" s="1"/>
      <c r="G10" s="17"/>
      <c r="H10" s="1"/>
      <c r="I10" s="40" t="s">
        <v>56</v>
      </c>
      <c r="J10" s="41">
        <f>H43+H166+H189+H207+H250+H278+H291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265</v>
      </c>
      <c r="B11" s="1"/>
      <c r="C11" s="1"/>
      <c r="D11" s="1"/>
      <c r="E11" s="1"/>
      <c r="F11" s="1"/>
      <c r="G11" s="40"/>
      <c r="H11" s="1"/>
      <c r="I11" s="40" t="s">
        <v>58</v>
      </c>
      <c r="J11" s="41">
        <f>L43+L166+L189+L207+L250+L278+L291</f>
        <v>0</v>
      </c>
      <c r="K11" s="1"/>
      <c r="L11" s="1"/>
      <c r="M11" s="12"/>
      <c r="N11" s="2"/>
      <c r="O11" s="2"/>
      <c r="P11" s="2"/>
      <c r="Q11" s="42">
        <f>IF(SUM(K20:K26)&gt;0,ROUND(SUM(S20:S26)/SUM(K20:K26)-1,8),0)</f>
        <v>0</v>
      </c>
      <c r="R11" s="27">
        <f>AVERAGE(J42,J165,J188,J206,J249,J277,J290)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59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60</v>
      </c>
      <c r="C19" s="43"/>
      <c r="D19" s="43"/>
      <c r="E19" s="43" t="s">
        <v>61</v>
      </c>
      <c r="F19" s="43"/>
      <c r="G19" s="44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62</v>
      </c>
      <c r="F20" s="1"/>
      <c r="G20" s="1"/>
      <c r="H20" s="1"/>
      <c r="I20" s="1"/>
      <c r="J20" s="1"/>
      <c r="K20" s="47">
        <f>H43</f>
        <v>0</v>
      </c>
      <c r="L20" s="47">
        <f>L43</f>
        <v>0</v>
      </c>
      <c r="M20" s="12"/>
      <c r="N20" s="2"/>
      <c r="O20" s="2"/>
      <c r="P20" s="2"/>
      <c r="Q20" s="2"/>
      <c r="S20" s="27">
        <f>S42</f>
        <v>0</v>
      </c>
    </row>
    <row r="21">
      <c r="A21" s="9"/>
      <c r="B21" s="45">
        <v>1</v>
      </c>
      <c r="C21" s="1"/>
      <c r="D21" s="1"/>
      <c r="E21" s="46" t="s">
        <v>134</v>
      </c>
      <c r="F21" s="1"/>
      <c r="G21" s="1"/>
      <c r="H21" s="1"/>
      <c r="I21" s="1"/>
      <c r="J21" s="1"/>
      <c r="K21" s="47">
        <f>H166</f>
        <v>0</v>
      </c>
      <c r="L21" s="47">
        <f>L166</f>
        <v>0</v>
      </c>
      <c r="M21" s="12"/>
      <c r="N21" s="2"/>
      <c r="O21" s="2"/>
      <c r="P21" s="2"/>
      <c r="Q21" s="2"/>
      <c r="S21" s="27">
        <f>S165</f>
        <v>0</v>
      </c>
    </row>
    <row r="22">
      <c r="A22" s="9"/>
      <c r="B22" s="45">
        <v>2</v>
      </c>
      <c r="C22" s="1"/>
      <c r="D22" s="1"/>
      <c r="E22" s="46" t="s">
        <v>266</v>
      </c>
      <c r="F22" s="1"/>
      <c r="G22" s="1"/>
      <c r="H22" s="1"/>
      <c r="I22" s="1"/>
      <c r="J22" s="1"/>
      <c r="K22" s="47">
        <f>H189</f>
        <v>0</v>
      </c>
      <c r="L22" s="47">
        <f>L189</f>
        <v>0</v>
      </c>
      <c r="M22" s="12"/>
      <c r="N22" s="2"/>
      <c r="O22" s="2"/>
      <c r="P22" s="2"/>
      <c r="Q22" s="2"/>
      <c r="S22" s="27">
        <f>S188</f>
        <v>0</v>
      </c>
    </row>
    <row r="23">
      <c r="A23" s="9"/>
      <c r="B23" s="45">
        <v>4</v>
      </c>
      <c r="C23" s="1"/>
      <c r="D23" s="1"/>
      <c r="E23" s="46" t="s">
        <v>267</v>
      </c>
      <c r="F23" s="1"/>
      <c r="G23" s="1"/>
      <c r="H23" s="1"/>
      <c r="I23" s="1"/>
      <c r="J23" s="1"/>
      <c r="K23" s="47">
        <f>H207</f>
        <v>0</v>
      </c>
      <c r="L23" s="47">
        <f>L207</f>
        <v>0</v>
      </c>
      <c r="M23" s="12"/>
      <c r="N23" s="2"/>
      <c r="O23" s="2"/>
      <c r="P23" s="2"/>
      <c r="Q23" s="2"/>
      <c r="S23" s="27">
        <f>S206</f>
        <v>0</v>
      </c>
    </row>
    <row r="24">
      <c r="A24" s="9"/>
      <c r="B24" s="45">
        <v>5</v>
      </c>
      <c r="C24" s="1"/>
      <c r="D24" s="1"/>
      <c r="E24" s="46" t="s">
        <v>268</v>
      </c>
      <c r="F24" s="1"/>
      <c r="G24" s="1"/>
      <c r="H24" s="1"/>
      <c r="I24" s="1"/>
      <c r="J24" s="1"/>
      <c r="K24" s="47">
        <f>H250</f>
        <v>0</v>
      </c>
      <c r="L24" s="47">
        <f>L250</f>
        <v>0</v>
      </c>
      <c r="M24" s="12"/>
      <c r="N24" s="2"/>
      <c r="O24" s="2"/>
      <c r="P24" s="2"/>
      <c r="Q24" s="2"/>
      <c r="S24" s="27">
        <f>S249</f>
        <v>0</v>
      </c>
    </row>
    <row r="25">
      <c r="A25" s="9"/>
      <c r="B25" s="45">
        <v>8</v>
      </c>
      <c r="C25" s="1"/>
      <c r="D25" s="1"/>
      <c r="E25" s="46" t="s">
        <v>269</v>
      </c>
      <c r="F25" s="1"/>
      <c r="G25" s="1"/>
      <c r="H25" s="1"/>
      <c r="I25" s="1"/>
      <c r="J25" s="1"/>
      <c r="K25" s="47">
        <f>H278</f>
        <v>0</v>
      </c>
      <c r="L25" s="47">
        <f>L278</f>
        <v>0</v>
      </c>
      <c r="M25" s="48"/>
      <c r="N25" s="2"/>
      <c r="O25" s="2"/>
      <c r="P25" s="2"/>
      <c r="Q25" s="2"/>
      <c r="S25" s="27">
        <f>S277</f>
        <v>0</v>
      </c>
    </row>
    <row r="26">
      <c r="A26" s="9"/>
      <c r="B26" s="45">
        <v>9</v>
      </c>
      <c r="C26" s="1"/>
      <c r="D26" s="1"/>
      <c r="E26" s="46" t="s">
        <v>135</v>
      </c>
      <c r="F26" s="1"/>
      <c r="G26" s="1"/>
      <c r="H26" s="1"/>
      <c r="I26" s="1"/>
      <c r="J26" s="1"/>
      <c r="K26" s="47">
        <f>H291</f>
        <v>0</v>
      </c>
      <c r="L26" s="47">
        <f>L291</f>
        <v>0</v>
      </c>
      <c r="M26" s="48"/>
      <c r="N26" s="2"/>
      <c r="O26" s="2"/>
      <c r="P26" s="2"/>
      <c r="Q26" s="2"/>
      <c r="S26" s="27">
        <f>S290</f>
        <v>0</v>
      </c>
    </row>
    <row r="27">
      <c r="A27" s="1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81"/>
      <c r="N27" s="2"/>
      <c r="O27" s="2"/>
      <c r="P27" s="2"/>
      <c r="Q27" s="2"/>
    </row>
    <row r="28" ht="14" customHeight="1">
      <c r="A28" s="4"/>
      <c r="B28" s="37" t="s">
        <v>64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80"/>
      <c r="N29" s="2"/>
      <c r="O29" s="2"/>
      <c r="P29" s="2"/>
      <c r="Q29" s="2"/>
    </row>
    <row r="30" ht="18" customHeight="1">
      <c r="A30" s="9"/>
      <c r="B30" s="43" t="s">
        <v>65</v>
      </c>
      <c r="C30" s="43" t="s">
        <v>60</v>
      </c>
      <c r="D30" s="43" t="s">
        <v>66</v>
      </c>
      <c r="E30" s="43" t="s">
        <v>61</v>
      </c>
      <c r="F30" s="43" t="s">
        <v>67</v>
      </c>
      <c r="G30" s="44" t="s">
        <v>68</v>
      </c>
      <c r="H30" s="22" t="s">
        <v>69</v>
      </c>
      <c r="I30" s="22" t="s">
        <v>70</v>
      </c>
      <c r="J30" s="22" t="s">
        <v>16</v>
      </c>
      <c r="K30" s="44" t="s">
        <v>71</v>
      </c>
      <c r="L30" s="22" t="s">
        <v>17</v>
      </c>
      <c r="M30" s="48"/>
      <c r="N30" s="2"/>
      <c r="O30" s="2"/>
      <c r="P30" s="2"/>
      <c r="Q30" s="2"/>
    </row>
    <row r="31" ht="40" customHeight="1">
      <c r="A31" s="9"/>
      <c r="B31" s="49" t="s">
        <v>72</v>
      </c>
      <c r="C31" s="1"/>
      <c r="D31" s="1"/>
      <c r="E31" s="1"/>
      <c r="F31" s="1"/>
      <c r="G31" s="1"/>
      <c r="H31" s="50"/>
      <c r="I31" s="1"/>
      <c r="J31" s="50"/>
      <c r="K31" s="1"/>
      <c r="L31" s="1"/>
      <c r="M31" s="12"/>
      <c r="N31" s="2"/>
      <c r="O31" s="2"/>
      <c r="P31" s="2"/>
      <c r="Q31" s="2"/>
    </row>
    <row r="32">
      <c r="A32" s="9"/>
      <c r="B32" s="51">
        <v>1</v>
      </c>
      <c r="C32" s="52" t="s">
        <v>136</v>
      </c>
      <c r="D32" s="52" t="s">
        <v>85</v>
      </c>
      <c r="E32" s="52" t="s">
        <v>137</v>
      </c>
      <c r="F32" s="52" t="s">
        <v>3</v>
      </c>
      <c r="G32" s="53" t="s">
        <v>138</v>
      </c>
      <c r="H32" s="54">
        <v>766.98000000000002</v>
      </c>
      <c r="I32" s="25">
        <f>ROUND(0,2)</f>
        <v>0</v>
      </c>
      <c r="J32" s="55">
        <f>ROUND(I32*H32,2)</f>
        <v>0</v>
      </c>
      <c r="K32" s="56">
        <v>0.20999999999999999</v>
      </c>
      <c r="L32" s="57">
        <f>IF(ISNUMBER(K32),ROUND(J32*(K32+1),2),0)</f>
        <v>0</v>
      </c>
      <c r="M32" s="12"/>
      <c r="N32" s="2"/>
      <c r="O32" s="2"/>
      <c r="P32" s="2"/>
      <c r="Q32" s="42">
        <f>IF(ISNUMBER(K32),IF(H32&gt;0,IF(I32&gt;0,J32,0),0),0)</f>
        <v>0</v>
      </c>
      <c r="R32" s="27">
        <f>IF(ISNUMBER(K32)=FALSE,J32,0)</f>
        <v>0</v>
      </c>
    </row>
    <row r="33">
      <c r="A33" s="9"/>
      <c r="B33" s="58" t="s">
        <v>76</v>
      </c>
      <c r="C33" s="1"/>
      <c r="D33" s="1"/>
      <c r="E33" s="59" t="s">
        <v>270</v>
      </c>
      <c r="F33" s="1"/>
      <c r="G33" s="1"/>
      <c r="H33" s="50"/>
      <c r="I33" s="1"/>
      <c r="J33" s="50"/>
      <c r="K33" s="1"/>
      <c r="L33" s="1"/>
      <c r="M33" s="12"/>
      <c r="N33" s="2"/>
      <c r="O33" s="2"/>
      <c r="P33" s="2"/>
      <c r="Q33" s="2"/>
    </row>
    <row r="34">
      <c r="A34" s="9"/>
      <c r="B34" s="58" t="s">
        <v>78</v>
      </c>
      <c r="C34" s="1"/>
      <c r="D34" s="1"/>
      <c r="E34" s="59" t="s">
        <v>271</v>
      </c>
      <c r="F34" s="1"/>
      <c r="G34" s="1"/>
      <c r="H34" s="50"/>
      <c r="I34" s="1"/>
      <c r="J34" s="50"/>
      <c r="K34" s="1"/>
      <c r="L34" s="1"/>
      <c r="M34" s="12"/>
      <c r="N34" s="2"/>
      <c r="O34" s="2"/>
      <c r="P34" s="2"/>
      <c r="Q34" s="2"/>
    </row>
    <row r="35">
      <c r="A35" s="9"/>
      <c r="B35" s="58" t="s">
        <v>80</v>
      </c>
      <c r="C35" s="1"/>
      <c r="D35" s="1"/>
      <c r="E35" s="59" t="s">
        <v>141</v>
      </c>
      <c r="F35" s="1"/>
      <c r="G35" s="1"/>
      <c r="H35" s="50"/>
      <c r="I35" s="1"/>
      <c r="J35" s="50"/>
      <c r="K35" s="1"/>
      <c r="L35" s="1"/>
      <c r="M35" s="12"/>
      <c r="N35" s="2"/>
      <c r="O35" s="2"/>
      <c r="P35" s="2"/>
      <c r="Q35" s="2"/>
    </row>
    <row r="36" thickBot="1">
      <c r="A36" s="9"/>
      <c r="B36" s="60" t="s">
        <v>82</v>
      </c>
      <c r="C36" s="31"/>
      <c r="D36" s="31"/>
      <c r="E36" s="61" t="s">
        <v>83</v>
      </c>
      <c r="F36" s="31"/>
      <c r="G36" s="31"/>
      <c r="H36" s="62"/>
      <c r="I36" s="31"/>
      <c r="J36" s="62"/>
      <c r="K36" s="31"/>
      <c r="L36" s="31"/>
      <c r="M36" s="12"/>
      <c r="N36" s="2"/>
      <c r="O36" s="2"/>
      <c r="P36" s="2"/>
      <c r="Q36" s="2"/>
    </row>
    <row r="37" thickTop="1">
      <c r="A37" s="9"/>
      <c r="B37" s="51">
        <v>2</v>
      </c>
      <c r="C37" s="52" t="s">
        <v>108</v>
      </c>
      <c r="D37" s="52" t="s">
        <v>3</v>
      </c>
      <c r="E37" s="52" t="s">
        <v>109</v>
      </c>
      <c r="F37" s="52" t="s">
        <v>3</v>
      </c>
      <c r="G37" s="53" t="s">
        <v>75</v>
      </c>
      <c r="H37" s="63">
        <v>1</v>
      </c>
      <c r="I37" s="36">
        <f>ROUND(0,2)</f>
        <v>0</v>
      </c>
      <c r="J37" s="64">
        <f>ROUND(I37*H37,2)</f>
        <v>0</v>
      </c>
      <c r="K37" s="65">
        <v>0.20999999999999999</v>
      </c>
      <c r="L37" s="66">
        <f>IF(ISNUMBER(K37),ROUND(J37*(K37+1),2),0)</f>
        <v>0</v>
      </c>
      <c r="M37" s="12"/>
      <c r="N37" s="2"/>
      <c r="O37" s="2"/>
      <c r="P37" s="2"/>
      <c r="Q37" s="42">
        <f>IF(ISNUMBER(K37),IF(H37&gt;0,IF(I37&gt;0,J37,0),0),0)</f>
        <v>0</v>
      </c>
      <c r="R37" s="27">
        <f>IF(ISNUMBER(K37)=FALSE,J37,0)</f>
        <v>0</v>
      </c>
    </row>
    <row r="38">
      <c r="A38" s="9"/>
      <c r="B38" s="58" t="s">
        <v>76</v>
      </c>
      <c r="C38" s="1"/>
      <c r="D38" s="1"/>
      <c r="E38" s="59" t="s">
        <v>272</v>
      </c>
      <c r="F38" s="1"/>
      <c r="G38" s="1"/>
      <c r="H38" s="50"/>
      <c r="I38" s="1"/>
      <c r="J38" s="50"/>
      <c r="K38" s="1"/>
      <c r="L38" s="1"/>
      <c r="M38" s="12"/>
      <c r="N38" s="2"/>
      <c r="O38" s="2"/>
      <c r="P38" s="2"/>
      <c r="Q38" s="2"/>
    </row>
    <row r="39">
      <c r="A39" s="9"/>
      <c r="B39" s="58" t="s">
        <v>78</v>
      </c>
      <c r="C39" s="1"/>
      <c r="D39" s="1"/>
      <c r="E39" s="59" t="s">
        <v>79</v>
      </c>
      <c r="F39" s="1"/>
      <c r="G39" s="1"/>
      <c r="H39" s="50"/>
      <c r="I39" s="1"/>
      <c r="J39" s="50"/>
      <c r="K39" s="1"/>
      <c r="L39" s="1"/>
      <c r="M39" s="12"/>
      <c r="N39" s="2"/>
      <c r="O39" s="2"/>
      <c r="P39" s="2"/>
      <c r="Q39" s="2"/>
    </row>
    <row r="40">
      <c r="A40" s="9"/>
      <c r="B40" s="58" t="s">
        <v>80</v>
      </c>
      <c r="C40" s="1"/>
      <c r="D40" s="1"/>
      <c r="E40" s="59" t="s">
        <v>97</v>
      </c>
      <c r="F40" s="1"/>
      <c r="G40" s="1"/>
      <c r="H40" s="50"/>
      <c r="I40" s="1"/>
      <c r="J40" s="50"/>
      <c r="K40" s="1"/>
      <c r="L40" s="1"/>
      <c r="M40" s="12"/>
      <c r="N40" s="2"/>
      <c r="O40" s="2"/>
      <c r="P40" s="2"/>
      <c r="Q40" s="2"/>
    </row>
    <row r="41" thickBot="1">
      <c r="A41" s="9"/>
      <c r="B41" s="60" t="s">
        <v>82</v>
      </c>
      <c r="C41" s="31"/>
      <c r="D41" s="31"/>
      <c r="E41" s="61" t="s">
        <v>83</v>
      </c>
      <c r="F41" s="31"/>
      <c r="G41" s="31"/>
      <c r="H41" s="62"/>
      <c r="I41" s="31"/>
      <c r="J41" s="62"/>
      <c r="K41" s="31"/>
      <c r="L41" s="31"/>
      <c r="M41" s="12"/>
      <c r="N41" s="2"/>
      <c r="O41" s="2"/>
      <c r="P41" s="2"/>
      <c r="Q41" s="2"/>
    </row>
    <row r="42" thickTop="1" thickBot="1" ht="25" customHeight="1">
      <c r="A42" s="9"/>
      <c r="B42" s="1"/>
      <c r="C42" s="67">
        <v>0</v>
      </c>
      <c r="D42" s="1"/>
      <c r="E42" s="67" t="s">
        <v>62</v>
      </c>
      <c r="F42" s="1"/>
      <c r="G42" s="68" t="s">
        <v>120</v>
      </c>
      <c r="H42" s="69">
        <f>J32+J37</f>
        <v>0</v>
      </c>
      <c r="I42" s="68" t="s">
        <v>121</v>
      </c>
      <c r="J42" s="70">
        <f>(L42-H42)</f>
        <v>0</v>
      </c>
      <c r="K42" s="68" t="s">
        <v>122</v>
      </c>
      <c r="L42" s="71">
        <f>L32+L37</f>
        <v>0</v>
      </c>
      <c r="M42" s="12"/>
      <c r="N42" s="2"/>
      <c r="O42" s="2"/>
      <c r="P42" s="2"/>
      <c r="Q42" s="42">
        <f>0+Q32+Q37</f>
        <v>0</v>
      </c>
      <c r="R42" s="27">
        <f>0+R32+R37</f>
        <v>0</v>
      </c>
      <c r="S42" s="72">
        <f>Q42*(1+J42)+R42</f>
        <v>0</v>
      </c>
    </row>
    <row r="43" thickTop="1" thickBot="1" ht="25" customHeight="1">
      <c r="A43" s="9"/>
      <c r="B43" s="73"/>
      <c r="C43" s="73"/>
      <c r="D43" s="73"/>
      <c r="E43" s="73"/>
      <c r="F43" s="73"/>
      <c r="G43" s="74" t="s">
        <v>123</v>
      </c>
      <c r="H43" s="75">
        <f>J32+J37</f>
        <v>0</v>
      </c>
      <c r="I43" s="74" t="s">
        <v>124</v>
      </c>
      <c r="J43" s="76">
        <f>0+J42</f>
        <v>0</v>
      </c>
      <c r="K43" s="74" t="s">
        <v>125</v>
      </c>
      <c r="L43" s="77">
        <f>L32+L37</f>
        <v>0</v>
      </c>
      <c r="M43" s="12"/>
      <c r="N43" s="2"/>
      <c r="O43" s="2"/>
      <c r="P43" s="2"/>
      <c r="Q43" s="2"/>
    </row>
    <row r="44" ht="40" customHeight="1">
      <c r="A44" s="9"/>
      <c r="B44" s="78" t="s">
        <v>154</v>
      </c>
      <c r="C44" s="1"/>
      <c r="D44" s="1"/>
      <c r="E44" s="1"/>
      <c r="F44" s="1"/>
      <c r="G44" s="1"/>
      <c r="H44" s="50"/>
      <c r="I44" s="1"/>
      <c r="J44" s="50"/>
      <c r="K44" s="1"/>
      <c r="L44" s="1"/>
      <c r="M44" s="12"/>
      <c r="N44" s="2"/>
      <c r="O44" s="2"/>
      <c r="P44" s="2"/>
      <c r="Q44" s="2"/>
    </row>
    <row r="45">
      <c r="A45" s="9"/>
      <c r="B45" s="51">
        <v>3</v>
      </c>
      <c r="C45" s="52" t="s">
        <v>273</v>
      </c>
      <c r="D45" s="52" t="s">
        <v>85</v>
      </c>
      <c r="E45" s="52" t="s">
        <v>274</v>
      </c>
      <c r="F45" s="52" t="s">
        <v>3</v>
      </c>
      <c r="G45" s="53" t="s">
        <v>171</v>
      </c>
      <c r="H45" s="54">
        <v>3642</v>
      </c>
      <c r="I45" s="25">
        <f>ROUND(0,2)</f>
        <v>0</v>
      </c>
      <c r="J45" s="55">
        <f>ROUND(I45*H45,2)</f>
        <v>0</v>
      </c>
      <c r="K45" s="56">
        <v>0.20999999999999999</v>
      </c>
      <c r="L45" s="57">
        <f>IF(ISNUMBER(K45),ROUND(J45*(K45+1),2),0)</f>
        <v>0</v>
      </c>
      <c r="M45" s="12"/>
      <c r="N45" s="2"/>
      <c r="O45" s="2"/>
      <c r="P45" s="2"/>
      <c r="Q45" s="42">
        <f>IF(ISNUMBER(K45),IF(H45&gt;0,IF(I45&gt;0,J45,0),0),0)</f>
        <v>0</v>
      </c>
      <c r="R45" s="27">
        <f>IF(ISNUMBER(K45)=FALSE,J45,0)</f>
        <v>0</v>
      </c>
    </row>
    <row r="46">
      <c r="A46" s="9"/>
      <c r="B46" s="58" t="s">
        <v>76</v>
      </c>
      <c r="C46" s="1"/>
      <c r="D46" s="1"/>
      <c r="E46" s="59" t="s">
        <v>275</v>
      </c>
      <c r="F46" s="1"/>
      <c r="G46" s="1"/>
      <c r="H46" s="50"/>
      <c r="I46" s="1"/>
      <c r="J46" s="50"/>
      <c r="K46" s="1"/>
      <c r="L46" s="1"/>
      <c r="M46" s="12"/>
      <c r="N46" s="2"/>
      <c r="O46" s="2"/>
      <c r="P46" s="2"/>
      <c r="Q46" s="2"/>
    </row>
    <row r="47">
      <c r="A47" s="9"/>
      <c r="B47" s="58" t="s">
        <v>78</v>
      </c>
      <c r="C47" s="1"/>
      <c r="D47" s="1"/>
      <c r="E47" s="59" t="s">
        <v>276</v>
      </c>
      <c r="F47" s="1"/>
      <c r="G47" s="1"/>
      <c r="H47" s="50"/>
      <c r="I47" s="1"/>
      <c r="J47" s="50"/>
      <c r="K47" s="1"/>
      <c r="L47" s="1"/>
      <c r="M47" s="12"/>
      <c r="N47" s="2"/>
      <c r="O47" s="2"/>
      <c r="P47" s="2"/>
      <c r="Q47" s="2"/>
    </row>
    <row r="48">
      <c r="A48" s="9"/>
      <c r="B48" s="58" t="s">
        <v>80</v>
      </c>
      <c r="C48" s="1"/>
      <c r="D48" s="1"/>
      <c r="E48" s="59" t="s">
        <v>277</v>
      </c>
      <c r="F48" s="1"/>
      <c r="G48" s="1"/>
      <c r="H48" s="50"/>
      <c r="I48" s="1"/>
      <c r="J48" s="50"/>
      <c r="K48" s="1"/>
      <c r="L48" s="1"/>
      <c r="M48" s="12"/>
      <c r="N48" s="2"/>
      <c r="O48" s="2"/>
      <c r="P48" s="2"/>
      <c r="Q48" s="2"/>
    </row>
    <row r="49" thickBot="1">
      <c r="A49" s="9"/>
      <c r="B49" s="60" t="s">
        <v>82</v>
      </c>
      <c r="C49" s="31"/>
      <c r="D49" s="31"/>
      <c r="E49" s="61" t="s">
        <v>83</v>
      </c>
      <c r="F49" s="31"/>
      <c r="G49" s="31"/>
      <c r="H49" s="62"/>
      <c r="I49" s="31"/>
      <c r="J49" s="62"/>
      <c r="K49" s="31"/>
      <c r="L49" s="31"/>
      <c r="M49" s="12"/>
      <c r="N49" s="2"/>
      <c r="O49" s="2"/>
      <c r="P49" s="2"/>
      <c r="Q49" s="2"/>
    </row>
    <row r="50" thickTop="1">
      <c r="A50" s="9"/>
      <c r="B50" s="51">
        <v>4</v>
      </c>
      <c r="C50" s="52" t="s">
        <v>273</v>
      </c>
      <c r="D50" s="52" t="s">
        <v>88</v>
      </c>
      <c r="E50" s="52" t="s">
        <v>274</v>
      </c>
      <c r="F50" s="52" t="s">
        <v>3</v>
      </c>
      <c r="G50" s="53" t="s">
        <v>171</v>
      </c>
      <c r="H50" s="63">
        <v>1131</v>
      </c>
      <c r="I50" s="36">
        <f>ROUND(0,2)</f>
        <v>0</v>
      </c>
      <c r="J50" s="64">
        <f>ROUND(I50*H50,2)</f>
        <v>0</v>
      </c>
      <c r="K50" s="65">
        <v>0.20999999999999999</v>
      </c>
      <c r="L50" s="66">
        <f>IF(ISNUMBER(K50),ROUND(J50*(K50+1),2),0)</f>
        <v>0</v>
      </c>
      <c r="M50" s="12"/>
      <c r="N50" s="2"/>
      <c r="O50" s="2"/>
      <c r="P50" s="2"/>
      <c r="Q50" s="42">
        <f>IF(ISNUMBER(K50),IF(H50&gt;0,IF(I50&gt;0,J50,0),0),0)</f>
        <v>0</v>
      </c>
      <c r="R50" s="27">
        <f>IF(ISNUMBER(K50)=FALSE,J50,0)</f>
        <v>0</v>
      </c>
    </row>
    <row r="51">
      <c r="A51" s="9"/>
      <c r="B51" s="58" t="s">
        <v>76</v>
      </c>
      <c r="C51" s="1"/>
      <c r="D51" s="1"/>
      <c r="E51" s="59" t="s">
        <v>278</v>
      </c>
      <c r="F51" s="1"/>
      <c r="G51" s="1"/>
      <c r="H51" s="50"/>
      <c r="I51" s="1"/>
      <c r="J51" s="50"/>
      <c r="K51" s="1"/>
      <c r="L51" s="1"/>
      <c r="M51" s="12"/>
      <c r="N51" s="2"/>
      <c r="O51" s="2"/>
      <c r="P51" s="2"/>
      <c r="Q51" s="2"/>
    </row>
    <row r="52">
      <c r="A52" s="9"/>
      <c r="B52" s="58" t="s">
        <v>78</v>
      </c>
      <c r="C52" s="1"/>
      <c r="D52" s="1"/>
      <c r="E52" s="59" t="s">
        <v>279</v>
      </c>
      <c r="F52" s="1"/>
      <c r="G52" s="1"/>
      <c r="H52" s="50"/>
      <c r="I52" s="1"/>
      <c r="J52" s="50"/>
      <c r="K52" s="1"/>
      <c r="L52" s="1"/>
      <c r="M52" s="12"/>
      <c r="N52" s="2"/>
      <c r="O52" s="2"/>
      <c r="P52" s="2"/>
      <c r="Q52" s="2"/>
    </row>
    <row r="53">
      <c r="A53" s="9"/>
      <c r="B53" s="58" t="s">
        <v>80</v>
      </c>
      <c r="C53" s="1"/>
      <c r="D53" s="1"/>
      <c r="E53" s="59" t="s">
        <v>277</v>
      </c>
      <c r="F53" s="1"/>
      <c r="G53" s="1"/>
      <c r="H53" s="50"/>
      <c r="I53" s="1"/>
      <c r="J53" s="50"/>
      <c r="K53" s="1"/>
      <c r="L53" s="1"/>
      <c r="M53" s="12"/>
      <c r="N53" s="2"/>
      <c r="O53" s="2"/>
      <c r="P53" s="2"/>
      <c r="Q53" s="2"/>
    </row>
    <row r="54" thickBot="1">
      <c r="A54" s="9"/>
      <c r="B54" s="60" t="s">
        <v>82</v>
      </c>
      <c r="C54" s="31"/>
      <c r="D54" s="31"/>
      <c r="E54" s="61" t="s">
        <v>83</v>
      </c>
      <c r="F54" s="31"/>
      <c r="G54" s="31"/>
      <c r="H54" s="62"/>
      <c r="I54" s="31"/>
      <c r="J54" s="62"/>
      <c r="K54" s="31"/>
      <c r="L54" s="31"/>
      <c r="M54" s="12"/>
      <c r="N54" s="2"/>
      <c r="O54" s="2"/>
      <c r="P54" s="2"/>
      <c r="Q54" s="2"/>
    </row>
    <row r="55" thickTop="1">
      <c r="A55" s="9"/>
      <c r="B55" s="51">
        <v>5</v>
      </c>
      <c r="C55" s="52" t="s">
        <v>280</v>
      </c>
      <c r="D55" s="52" t="s">
        <v>3</v>
      </c>
      <c r="E55" s="52" t="s">
        <v>281</v>
      </c>
      <c r="F55" s="52" t="s">
        <v>3</v>
      </c>
      <c r="G55" s="53" t="s">
        <v>171</v>
      </c>
      <c r="H55" s="63">
        <v>1900</v>
      </c>
      <c r="I55" s="36">
        <f>ROUND(0,2)</f>
        <v>0</v>
      </c>
      <c r="J55" s="64">
        <f>ROUND(I55*H55,2)</f>
        <v>0</v>
      </c>
      <c r="K55" s="65">
        <v>0.20999999999999999</v>
      </c>
      <c r="L55" s="66">
        <f>IF(ISNUMBER(K55),ROUND(J55*(K55+1),2),0)</f>
        <v>0</v>
      </c>
      <c r="M55" s="12"/>
      <c r="N55" s="2"/>
      <c r="O55" s="2"/>
      <c r="P55" s="2"/>
      <c r="Q55" s="42">
        <f>IF(ISNUMBER(K55),IF(H55&gt;0,IF(I55&gt;0,J55,0),0),0)</f>
        <v>0</v>
      </c>
      <c r="R55" s="27">
        <f>IF(ISNUMBER(K55)=FALSE,J55,0)</f>
        <v>0</v>
      </c>
    </row>
    <row r="56">
      <c r="A56" s="9"/>
      <c r="B56" s="58" t="s">
        <v>76</v>
      </c>
      <c r="C56" s="1"/>
      <c r="D56" s="1"/>
      <c r="E56" s="59" t="s">
        <v>282</v>
      </c>
      <c r="F56" s="1"/>
      <c r="G56" s="1"/>
      <c r="H56" s="50"/>
      <c r="I56" s="1"/>
      <c r="J56" s="50"/>
      <c r="K56" s="1"/>
      <c r="L56" s="1"/>
      <c r="M56" s="12"/>
      <c r="N56" s="2"/>
      <c r="O56" s="2"/>
      <c r="P56" s="2"/>
      <c r="Q56" s="2"/>
    </row>
    <row r="57">
      <c r="A57" s="9"/>
      <c r="B57" s="58" t="s">
        <v>78</v>
      </c>
      <c r="C57" s="1"/>
      <c r="D57" s="1"/>
      <c r="E57" s="59" t="s">
        <v>283</v>
      </c>
      <c r="F57" s="1"/>
      <c r="G57" s="1"/>
      <c r="H57" s="50"/>
      <c r="I57" s="1"/>
      <c r="J57" s="50"/>
      <c r="K57" s="1"/>
      <c r="L57" s="1"/>
      <c r="M57" s="12"/>
      <c r="N57" s="2"/>
      <c r="O57" s="2"/>
      <c r="P57" s="2"/>
      <c r="Q57" s="2"/>
    </row>
    <row r="58">
      <c r="A58" s="9"/>
      <c r="B58" s="58" t="s">
        <v>80</v>
      </c>
      <c r="C58" s="1"/>
      <c r="D58" s="1"/>
      <c r="E58" s="59" t="s">
        <v>277</v>
      </c>
      <c r="F58" s="1"/>
      <c r="G58" s="1"/>
      <c r="H58" s="50"/>
      <c r="I58" s="1"/>
      <c r="J58" s="50"/>
      <c r="K58" s="1"/>
      <c r="L58" s="1"/>
      <c r="M58" s="12"/>
      <c r="N58" s="2"/>
      <c r="O58" s="2"/>
      <c r="P58" s="2"/>
      <c r="Q58" s="2"/>
    </row>
    <row r="59" thickBot="1">
      <c r="A59" s="9"/>
      <c r="B59" s="60" t="s">
        <v>82</v>
      </c>
      <c r="C59" s="31"/>
      <c r="D59" s="31"/>
      <c r="E59" s="61" t="s">
        <v>83</v>
      </c>
      <c r="F59" s="31"/>
      <c r="G59" s="31"/>
      <c r="H59" s="62"/>
      <c r="I59" s="31"/>
      <c r="J59" s="62"/>
      <c r="K59" s="31"/>
      <c r="L59" s="31"/>
      <c r="M59" s="12"/>
      <c r="N59" s="2"/>
      <c r="O59" s="2"/>
      <c r="P59" s="2"/>
      <c r="Q59" s="2"/>
    </row>
    <row r="60" thickTop="1">
      <c r="A60" s="9"/>
      <c r="B60" s="51">
        <v>6</v>
      </c>
      <c r="C60" s="52" t="s">
        <v>284</v>
      </c>
      <c r="D60" s="52" t="s">
        <v>85</v>
      </c>
      <c r="E60" s="52" t="s">
        <v>285</v>
      </c>
      <c r="F60" s="52" t="s">
        <v>3</v>
      </c>
      <c r="G60" s="53" t="s">
        <v>171</v>
      </c>
      <c r="H60" s="63">
        <v>66.5</v>
      </c>
      <c r="I60" s="36">
        <f>ROUND(0,2)</f>
        <v>0</v>
      </c>
      <c r="J60" s="64">
        <f>ROUND(I60*H60,2)</f>
        <v>0</v>
      </c>
      <c r="K60" s="65">
        <v>0.20999999999999999</v>
      </c>
      <c r="L60" s="66">
        <f>IF(ISNUMBER(K60),ROUND(J60*(K60+1),2),0)</f>
        <v>0</v>
      </c>
      <c r="M60" s="12"/>
      <c r="N60" s="2"/>
      <c r="O60" s="2"/>
      <c r="P60" s="2"/>
      <c r="Q60" s="42">
        <f>IF(ISNUMBER(K60),IF(H60&gt;0,IF(I60&gt;0,J60,0),0),0)</f>
        <v>0</v>
      </c>
      <c r="R60" s="27">
        <f>IF(ISNUMBER(K60)=FALSE,J60,0)</f>
        <v>0</v>
      </c>
    </row>
    <row r="61">
      <c r="A61" s="9"/>
      <c r="B61" s="58" t="s">
        <v>76</v>
      </c>
      <c r="C61" s="1"/>
      <c r="D61" s="1"/>
      <c r="E61" s="59" t="s">
        <v>3</v>
      </c>
      <c r="F61" s="1"/>
      <c r="G61" s="1"/>
      <c r="H61" s="50"/>
      <c r="I61" s="1"/>
      <c r="J61" s="50"/>
      <c r="K61" s="1"/>
      <c r="L61" s="1"/>
      <c r="M61" s="12"/>
      <c r="N61" s="2"/>
      <c r="O61" s="2"/>
      <c r="P61" s="2"/>
      <c r="Q61" s="2"/>
    </row>
    <row r="62">
      <c r="A62" s="9"/>
      <c r="B62" s="58" t="s">
        <v>78</v>
      </c>
      <c r="C62" s="1"/>
      <c r="D62" s="1"/>
      <c r="E62" s="59" t="s">
        <v>286</v>
      </c>
      <c r="F62" s="1"/>
      <c r="G62" s="1"/>
      <c r="H62" s="50"/>
      <c r="I62" s="1"/>
      <c r="J62" s="50"/>
      <c r="K62" s="1"/>
      <c r="L62" s="1"/>
      <c r="M62" s="12"/>
      <c r="N62" s="2"/>
      <c r="O62" s="2"/>
      <c r="P62" s="2"/>
      <c r="Q62" s="2"/>
    </row>
    <row r="63">
      <c r="A63" s="9"/>
      <c r="B63" s="58" t="s">
        <v>80</v>
      </c>
      <c r="C63" s="1"/>
      <c r="D63" s="1"/>
      <c r="E63" s="59" t="s">
        <v>287</v>
      </c>
      <c r="F63" s="1"/>
      <c r="G63" s="1"/>
      <c r="H63" s="50"/>
      <c r="I63" s="1"/>
      <c r="J63" s="50"/>
      <c r="K63" s="1"/>
      <c r="L63" s="1"/>
      <c r="M63" s="12"/>
      <c r="N63" s="2"/>
      <c r="O63" s="2"/>
      <c r="P63" s="2"/>
      <c r="Q63" s="2"/>
    </row>
    <row r="64" thickBot="1">
      <c r="A64" s="9"/>
      <c r="B64" s="60" t="s">
        <v>82</v>
      </c>
      <c r="C64" s="31"/>
      <c r="D64" s="31"/>
      <c r="E64" s="61" t="s">
        <v>83</v>
      </c>
      <c r="F64" s="31"/>
      <c r="G64" s="31"/>
      <c r="H64" s="62"/>
      <c r="I64" s="31"/>
      <c r="J64" s="62"/>
      <c r="K64" s="31"/>
      <c r="L64" s="31"/>
      <c r="M64" s="12"/>
      <c r="N64" s="2"/>
      <c r="O64" s="2"/>
      <c r="P64" s="2"/>
      <c r="Q64" s="2"/>
    </row>
    <row r="65" thickTop="1">
      <c r="A65" s="9"/>
      <c r="B65" s="51">
        <v>7</v>
      </c>
      <c r="C65" s="52" t="s">
        <v>288</v>
      </c>
      <c r="D65" s="52" t="s">
        <v>3</v>
      </c>
      <c r="E65" s="52" t="s">
        <v>289</v>
      </c>
      <c r="F65" s="52" t="s">
        <v>3</v>
      </c>
      <c r="G65" s="53" t="s">
        <v>171</v>
      </c>
      <c r="H65" s="63">
        <v>6194</v>
      </c>
      <c r="I65" s="36">
        <f>ROUND(0,2)</f>
        <v>0</v>
      </c>
      <c r="J65" s="64">
        <f>ROUND(I65*H65,2)</f>
        <v>0</v>
      </c>
      <c r="K65" s="65">
        <v>0.20999999999999999</v>
      </c>
      <c r="L65" s="66">
        <f>IF(ISNUMBER(K65),ROUND(J65*(K65+1),2),0)</f>
        <v>0</v>
      </c>
      <c r="M65" s="12"/>
      <c r="N65" s="2"/>
      <c r="O65" s="2"/>
      <c r="P65" s="2"/>
      <c r="Q65" s="42">
        <f>IF(ISNUMBER(K65),IF(H65&gt;0,IF(I65&gt;0,J65,0),0),0)</f>
        <v>0</v>
      </c>
      <c r="R65" s="27">
        <f>IF(ISNUMBER(K65)=FALSE,J65,0)</f>
        <v>0</v>
      </c>
    </row>
    <row r="66">
      <c r="A66" s="9"/>
      <c r="B66" s="58" t="s">
        <v>76</v>
      </c>
      <c r="C66" s="1"/>
      <c r="D66" s="1"/>
      <c r="E66" s="59" t="s">
        <v>3</v>
      </c>
      <c r="F66" s="1"/>
      <c r="G66" s="1"/>
      <c r="H66" s="50"/>
      <c r="I66" s="1"/>
      <c r="J66" s="50"/>
      <c r="K66" s="1"/>
      <c r="L66" s="1"/>
      <c r="M66" s="12"/>
      <c r="N66" s="2"/>
      <c r="O66" s="2"/>
      <c r="P66" s="2"/>
      <c r="Q66" s="2"/>
    </row>
    <row r="67">
      <c r="A67" s="9"/>
      <c r="B67" s="58" t="s">
        <v>78</v>
      </c>
      <c r="C67" s="1"/>
      <c r="D67" s="1"/>
      <c r="E67" s="59" t="s">
        <v>290</v>
      </c>
      <c r="F67" s="1"/>
      <c r="G67" s="1"/>
      <c r="H67" s="50"/>
      <c r="I67" s="1"/>
      <c r="J67" s="50"/>
      <c r="K67" s="1"/>
      <c r="L67" s="1"/>
      <c r="M67" s="12"/>
      <c r="N67" s="2"/>
      <c r="O67" s="2"/>
      <c r="P67" s="2"/>
      <c r="Q67" s="2"/>
    </row>
    <row r="68">
      <c r="A68" s="9"/>
      <c r="B68" s="58" t="s">
        <v>80</v>
      </c>
      <c r="C68" s="1"/>
      <c r="D68" s="1"/>
      <c r="E68" s="59" t="s">
        <v>291</v>
      </c>
      <c r="F68" s="1"/>
      <c r="G68" s="1"/>
      <c r="H68" s="50"/>
      <c r="I68" s="1"/>
      <c r="J68" s="50"/>
      <c r="K68" s="1"/>
      <c r="L68" s="1"/>
      <c r="M68" s="12"/>
      <c r="N68" s="2"/>
      <c r="O68" s="2"/>
      <c r="P68" s="2"/>
      <c r="Q68" s="2"/>
    </row>
    <row r="69" thickBot="1">
      <c r="A69" s="9"/>
      <c r="B69" s="60" t="s">
        <v>82</v>
      </c>
      <c r="C69" s="31"/>
      <c r="D69" s="31"/>
      <c r="E69" s="61" t="s">
        <v>83</v>
      </c>
      <c r="F69" s="31"/>
      <c r="G69" s="31"/>
      <c r="H69" s="62"/>
      <c r="I69" s="31"/>
      <c r="J69" s="62"/>
      <c r="K69" s="31"/>
      <c r="L69" s="31"/>
      <c r="M69" s="12"/>
      <c r="N69" s="2"/>
      <c r="O69" s="2"/>
      <c r="P69" s="2"/>
      <c r="Q69" s="2"/>
    </row>
    <row r="70" thickTop="1">
      <c r="A70" s="9"/>
      <c r="B70" s="51">
        <v>8</v>
      </c>
      <c r="C70" s="52" t="s">
        <v>292</v>
      </c>
      <c r="D70" s="52" t="s">
        <v>3</v>
      </c>
      <c r="E70" s="52" t="s">
        <v>293</v>
      </c>
      <c r="F70" s="52" t="s">
        <v>3</v>
      </c>
      <c r="G70" s="53" t="s">
        <v>171</v>
      </c>
      <c r="H70" s="63">
        <v>1900</v>
      </c>
      <c r="I70" s="36">
        <f>ROUND(0,2)</f>
        <v>0</v>
      </c>
      <c r="J70" s="64">
        <f>ROUND(I70*H70,2)</f>
        <v>0</v>
      </c>
      <c r="K70" s="65">
        <v>0.20999999999999999</v>
      </c>
      <c r="L70" s="66">
        <f>IF(ISNUMBER(K70),ROUND(J70*(K70+1),2),0)</f>
        <v>0</v>
      </c>
      <c r="M70" s="12"/>
      <c r="N70" s="2"/>
      <c r="O70" s="2"/>
      <c r="P70" s="2"/>
      <c r="Q70" s="42">
        <f>IF(ISNUMBER(K70),IF(H70&gt;0,IF(I70&gt;0,J70,0),0),0)</f>
        <v>0</v>
      </c>
      <c r="R70" s="27">
        <f>IF(ISNUMBER(K70)=FALSE,J70,0)</f>
        <v>0</v>
      </c>
    </row>
    <row r="71">
      <c r="A71" s="9"/>
      <c r="B71" s="58" t="s">
        <v>76</v>
      </c>
      <c r="C71" s="1"/>
      <c r="D71" s="1"/>
      <c r="E71" s="59" t="s">
        <v>3</v>
      </c>
      <c r="F71" s="1"/>
      <c r="G71" s="1"/>
      <c r="H71" s="50"/>
      <c r="I71" s="1"/>
      <c r="J71" s="50"/>
      <c r="K71" s="1"/>
      <c r="L71" s="1"/>
      <c r="M71" s="12"/>
      <c r="N71" s="2"/>
      <c r="O71" s="2"/>
      <c r="P71" s="2"/>
      <c r="Q71" s="2"/>
    </row>
    <row r="72">
      <c r="A72" s="9"/>
      <c r="B72" s="58" t="s">
        <v>78</v>
      </c>
      <c r="C72" s="1"/>
      <c r="D72" s="1"/>
      <c r="E72" s="59" t="s">
        <v>294</v>
      </c>
      <c r="F72" s="1"/>
      <c r="G72" s="1"/>
      <c r="H72" s="50"/>
      <c r="I72" s="1"/>
      <c r="J72" s="50"/>
      <c r="K72" s="1"/>
      <c r="L72" s="1"/>
      <c r="M72" s="12"/>
      <c r="N72" s="2"/>
      <c r="O72" s="2"/>
      <c r="P72" s="2"/>
      <c r="Q72" s="2"/>
    </row>
    <row r="73">
      <c r="A73" s="9"/>
      <c r="B73" s="58" t="s">
        <v>80</v>
      </c>
      <c r="C73" s="1"/>
      <c r="D73" s="1"/>
      <c r="E73" s="59" t="s">
        <v>291</v>
      </c>
      <c r="F73" s="1"/>
      <c r="G73" s="1"/>
      <c r="H73" s="50"/>
      <c r="I73" s="1"/>
      <c r="J73" s="50"/>
      <c r="K73" s="1"/>
      <c r="L73" s="1"/>
      <c r="M73" s="12"/>
      <c r="N73" s="2"/>
      <c r="O73" s="2"/>
      <c r="P73" s="2"/>
      <c r="Q73" s="2"/>
    </row>
    <row r="74" thickBot="1">
      <c r="A74" s="9"/>
      <c r="B74" s="60" t="s">
        <v>82</v>
      </c>
      <c r="C74" s="31"/>
      <c r="D74" s="31"/>
      <c r="E74" s="61" t="s">
        <v>83</v>
      </c>
      <c r="F74" s="31"/>
      <c r="G74" s="31"/>
      <c r="H74" s="62"/>
      <c r="I74" s="31"/>
      <c r="J74" s="62"/>
      <c r="K74" s="31"/>
      <c r="L74" s="31"/>
      <c r="M74" s="12"/>
      <c r="N74" s="2"/>
      <c r="O74" s="2"/>
      <c r="P74" s="2"/>
      <c r="Q74" s="2"/>
    </row>
    <row r="75" thickTop="1">
      <c r="A75" s="9"/>
      <c r="B75" s="51">
        <v>9</v>
      </c>
      <c r="C75" s="52" t="s">
        <v>295</v>
      </c>
      <c r="D75" s="52" t="s">
        <v>3</v>
      </c>
      <c r="E75" s="52" t="s">
        <v>296</v>
      </c>
      <c r="F75" s="52" t="s">
        <v>3</v>
      </c>
      <c r="G75" s="53" t="s">
        <v>171</v>
      </c>
      <c r="H75" s="63">
        <v>1421</v>
      </c>
      <c r="I75" s="36">
        <f>ROUND(0,2)</f>
        <v>0</v>
      </c>
      <c r="J75" s="64">
        <f>ROUND(I75*H75,2)</f>
        <v>0</v>
      </c>
      <c r="K75" s="65">
        <v>0.20999999999999999</v>
      </c>
      <c r="L75" s="66">
        <f>IF(ISNUMBER(K75),ROUND(J75*(K75+1),2),0)</f>
        <v>0</v>
      </c>
      <c r="M75" s="12"/>
      <c r="N75" s="2"/>
      <c r="O75" s="2"/>
      <c r="P75" s="2"/>
      <c r="Q75" s="42">
        <f>IF(ISNUMBER(K75),IF(H75&gt;0,IF(I75&gt;0,J75,0),0),0)</f>
        <v>0</v>
      </c>
      <c r="R75" s="27">
        <f>IF(ISNUMBER(K75)=FALSE,J75,0)</f>
        <v>0</v>
      </c>
    </row>
    <row r="76">
      <c r="A76" s="9"/>
      <c r="B76" s="58" t="s">
        <v>76</v>
      </c>
      <c r="C76" s="1"/>
      <c r="D76" s="1"/>
      <c r="E76" s="59" t="s">
        <v>275</v>
      </c>
      <c r="F76" s="1"/>
      <c r="G76" s="1"/>
      <c r="H76" s="50"/>
      <c r="I76" s="1"/>
      <c r="J76" s="50"/>
      <c r="K76" s="1"/>
      <c r="L76" s="1"/>
      <c r="M76" s="12"/>
      <c r="N76" s="2"/>
      <c r="O76" s="2"/>
      <c r="P76" s="2"/>
      <c r="Q76" s="2"/>
    </row>
    <row r="77">
      <c r="A77" s="9"/>
      <c r="B77" s="58" t="s">
        <v>78</v>
      </c>
      <c r="C77" s="1"/>
      <c r="D77" s="1"/>
      <c r="E77" s="59" t="s">
        <v>297</v>
      </c>
      <c r="F77" s="1"/>
      <c r="G77" s="1"/>
      <c r="H77" s="50"/>
      <c r="I77" s="1"/>
      <c r="J77" s="50"/>
      <c r="K77" s="1"/>
      <c r="L77" s="1"/>
      <c r="M77" s="12"/>
      <c r="N77" s="2"/>
      <c r="O77" s="2"/>
      <c r="P77" s="2"/>
      <c r="Q77" s="2"/>
    </row>
    <row r="78">
      <c r="A78" s="9"/>
      <c r="B78" s="58" t="s">
        <v>80</v>
      </c>
      <c r="C78" s="1"/>
      <c r="D78" s="1"/>
      <c r="E78" s="59" t="s">
        <v>298</v>
      </c>
      <c r="F78" s="1"/>
      <c r="G78" s="1"/>
      <c r="H78" s="50"/>
      <c r="I78" s="1"/>
      <c r="J78" s="50"/>
      <c r="K78" s="1"/>
      <c r="L78" s="1"/>
      <c r="M78" s="12"/>
      <c r="N78" s="2"/>
      <c r="O78" s="2"/>
      <c r="P78" s="2"/>
      <c r="Q78" s="2"/>
    </row>
    <row r="79" thickBot="1">
      <c r="A79" s="9"/>
      <c r="B79" s="60" t="s">
        <v>82</v>
      </c>
      <c r="C79" s="31"/>
      <c r="D79" s="31"/>
      <c r="E79" s="61" t="s">
        <v>83</v>
      </c>
      <c r="F79" s="31"/>
      <c r="G79" s="31"/>
      <c r="H79" s="62"/>
      <c r="I79" s="31"/>
      <c r="J79" s="62"/>
      <c r="K79" s="31"/>
      <c r="L79" s="31"/>
      <c r="M79" s="12"/>
      <c r="N79" s="2"/>
      <c r="O79" s="2"/>
      <c r="P79" s="2"/>
      <c r="Q79" s="2"/>
    </row>
    <row r="80" thickTop="1">
      <c r="A80" s="9"/>
      <c r="B80" s="51">
        <v>10</v>
      </c>
      <c r="C80" s="52" t="s">
        <v>299</v>
      </c>
      <c r="D80" s="52" t="s">
        <v>3</v>
      </c>
      <c r="E80" s="52" t="s">
        <v>300</v>
      </c>
      <c r="F80" s="52" t="s">
        <v>3</v>
      </c>
      <c r="G80" s="53" t="s">
        <v>171</v>
      </c>
      <c r="H80" s="63">
        <v>1900</v>
      </c>
      <c r="I80" s="36">
        <f>ROUND(0,2)</f>
        <v>0</v>
      </c>
      <c r="J80" s="64">
        <f>ROUND(I80*H80,2)</f>
        <v>0</v>
      </c>
      <c r="K80" s="65">
        <v>0.20999999999999999</v>
      </c>
      <c r="L80" s="66">
        <f>IF(ISNUMBER(K80),ROUND(J80*(K80+1),2),0)</f>
        <v>0</v>
      </c>
      <c r="M80" s="12"/>
      <c r="N80" s="2"/>
      <c r="O80" s="2"/>
      <c r="P80" s="2"/>
      <c r="Q80" s="42">
        <f>IF(ISNUMBER(K80),IF(H80&gt;0,IF(I80&gt;0,J80,0),0),0)</f>
        <v>0</v>
      </c>
      <c r="R80" s="27">
        <f>IF(ISNUMBER(K80)=FALSE,J80,0)</f>
        <v>0</v>
      </c>
    </row>
    <row r="81">
      <c r="A81" s="9"/>
      <c r="B81" s="58" t="s">
        <v>76</v>
      </c>
      <c r="C81" s="1"/>
      <c r="D81" s="1"/>
      <c r="E81" s="59" t="s">
        <v>301</v>
      </c>
      <c r="F81" s="1"/>
      <c r="G81" s="1"/>
      <c r="H81" s="50"/>
      <c r="I81" s="1"/>
      <c r="J81" s="50"/>
      <c r="K81" s="1"/>
      <c r="L81" s="1"/>
      <c r="M81" s="12"/>
      <c r="N81" s="2"/>
      <c r="O81" s="2"/>
      <c r="P81" s="2"/>
      <c r="Q81" s="2"/>
    </row>
    <row r="82">
      <c r="A82" s="9"/>
      <c r="B82" s="58" t="s">
        <v>78</v>
      </c>
      <c r="C82" s="1"/>
      <c r="D82" s="1"/>
      <c r="E82" s="59" t="s">
        <v>302</v>
      </c>
      <c r="F82" s="1"/>
      <c r="G82" s="1"/>
      <c r="H82" s="50"/>
      <c r="I82" s="1"/>
      <c r="J82" s="50"/>
      <c r="K82" s="1"/>
      <c r="L82" s="1"/>
      <c r="M82" s="12"/>
      <c r="N82" s="2"/>
      <c r="O82" s="2"/>
      <c r="P82" s="2"/>
      <c r="Q82" s="2"/>
    </row>
    <row r="83">
      <c r="A83" s="9"/>
      <c r="B83" s="58" t="s">
        <v>80</v>
      </c>
      <c r="C83" s="1"/>
      <c r="D83" s="1"/>
      <c r="E83" s="59" t="s">
        <v>303</v>
      </c>
      <c r="F83" s="1"/>
      <c r="G83" s="1"/>
      <c r="H83" s="50"/>
      <c r="I83" s="1"/>
      <c r="J83" s="50"/>
      <c r="K83" s="1"/>
      <c r="L83" s="1"/>
      <c r="M83" s="12"/>
      <c r="N83" s="2"/>
      <c r="O83" s="2"/>
      <c r="P83" s="2"/>
      <c r="Q83" s="2"/>
    </row>
    <row r="84" thickBot="1">
      <c r="A84" s="9"/>
      <c r="B84" s="60" t="s">
        <v>82</v>
      </c>
      <c r="C84" s="31"/>
      <c r="D84" s="31"/>
      <c r="E84" s="61" t="s">
        <v>83</v>
      </c>
      <c r="F84" s="31"/>
      <c r="G84" s="31"/>
      <c r="H84" s="62"/>
      <c r="I84" s="31"/>
      <c r="J84" s="62"/>
      <c r="K84" s="31"/>
      <c r="L84" s="31"/>
      <c r="M84" s="12"/>
      <c r="N84" s="2"/>
      <c r="O84" s="2"/>
      <c r="P84" s="2"/>
      <c r="Q84" s="2"/>
    </row>
    <row r="85" thickTop="1">
      <c r="A85" s="9"/>
      <c r="B85" s="51">
        <v>11</v>
      </c>
      <c r="C85" s="52" t="s">
        <v>304</v>
      </c>
      <c r="D85" s="52" t="s">
        <v>3</v>
      </c>
      <c r="E85" s="52" t="s">
        <v>305</v>
      </c>
      <c r="F85" s="52" t="s">
        <v>3</v>
      </c>
      <c r="G85" s="53" t="s">
        <v>171</v>
      </c>
      <c r="H85" s="63">
        <v>373.60000000000002</v>
      </c>
      <c r="I85" s="36">
        <f>ROUND(0,2)</f>
        <v>0</v>
      </c>
      <c r="J85" s="64">
        <f>ROUND(I85*H85,2)</f>
        <v>0</v>
      </c>
      <c r="K85" s="65">
        <v>0.20999999999999999</v>
      </c>
      <c r="L85" s="66">
        <f>IF(ISNUMBER(K85),ROUND(J85*(K85+1),2),0)</f>
        <v>0</v>
      </c>
      <c r="M85" s="12"/>
      <c r="N85" s="2"/>
      <c r="O85" s="2"/>
      <c r="P85" s="2"/>
      <c r="Q85" s="42">
        <f>IF(ISNUMBER(K85),IF(H85&gt;0,IF(I85&gt;0,J85,0),0),0)</f>
        <v>0</v>
      </c>
      <c r="R85" s="27">
        <f>IF(ISNUMBER(K85)=FALSE,J85,0)</f>
        <v>0</v>
      </c>
    </row>
    <row r="86">
      <c r="A86" s="9"/>
      <c r="B86" s="58" t="s">
        <v>76</v>
      </c>
      <c r="C86" s="1"/>
      <c r="D86" s="1"/>
      <c r="E86" s="59" t="s">
        <v>203</v>
      </c>
      <c r="F86" s="1"/>
      <c r="G86" s="1"/>
      <c r="H86" s="50"/>
      <c r="I86" s="1"/>
      <c r="J86" s="50"/>
      <c r="K86" s="1"/>
      <c r="L86" s="1"/>
      <c r="M86" s="12"/>
      <c r="N86" s="2"/>
      <c r="O86" s="2"/>
      <c r="P86" s="2"/>
      <c r="Q86" s="2"/>
    </row>
    <row r="87">
      <c r="A87" s="9"/>
      <c r="B87" s="58" t="s">
        <v>78</v>
      </c>
      <c r="C87" s="1"/>
      <c r="D87" s="1"/>
      <c r="E87" s="59" t="s">
        <v>306</v>
      </c>
      <c r="F87" s="1"/>
      <c r="G87" s="1"/>
      <c r="H87" s="50"/>
      <c r="I87" s="1"/>
      <c r="J87" s="50"/>
      <c r="K87" s="1"/>
      <c r="L87" s="1"/>
      <c r="M87" s="12"/>
      <c r="N87" s="2"/>
      <c r="O87" s="2"/>
      <c r="P87" s="2"/>
      <c r="Q87" s="2"/>
    </row>
    <row r="88">
      <c r="A88" s="9"/>
      <c r="B88" s="58" t="s">
        <v>80</v>
      </c>
      <c r="C88" s="1"/>
      <c r="D88" s="1"/>
      <c r="E88" s="59" t="s">
        <v>222</v>
      </c>
      <c r="F88" s="1"/>
      <c r="G88" s="1"/>
      <c r="H88" s="50"/>
      <c r="I88" s="1"/>
      <c r="J88" s="50"/>
      <c r="K88" s="1"/>
      <c r="L88" s="1"/>
      <c r="M88" s="12"/>
      <c r="N88" s="2"/>
      <c r="O88" s="2"/>
      <c r="P88" s="2"/>
      <c r="Q88" s="2"/>
    </row>
    <row r="89" thickBot="1">
      <c r="A89" s="9"/>
      <c r="B89" s="60" t="s">
        <v>82</v>
      </c>
      <c r="C89" s="31"/>
      <c r="D89" s="31"/>
      <c r="E89" s="61" t="s">
        <v>83</v>
      </c>
      <c r="F89" s="31"/>
      <c r="G89" s="31"/>
      <c r="H89" s="62"/>
      <c r="I89" s="31"/>
      <c r="J89" s="62"/>
      <c r="K89" s="31"/>
      <c r="L89" s="31"/>
      <c r="M89" s="12"/>
      <c r="N89" s="2"/>
      <c r="O89" s="2"/>
      <c r="P89" s="2"/>
      <c r="Q89" s="2"/>
    </row>
    <row r="90" thickTop="1">
      <c r="A90" s="9"/>
      <c r="B90" s="51">
        <v>12</v>
      </c>
      <c r="C90" s="52" t="s">
        <v>218</v>
      </c>
      <c r="D90" s="52" t="s">
        <v>3</v>
      </c>
      <c r="E90" s="52" t="s">
        <v>219</v>
      </c>
      <c r="F90" s="52" t="s">
        <v>3</v>
      </c>
      <c r="G90" s="53" t="s">
        <v>171</v>
      </c>
      <c r="H90" s="63">
        <v>119</v>
      </c>
      <c r="I90" s="36">
        <f>ROUND(0,2)</f>
        <v>0</v>
      </c>
      <c r="J90" s="64">
        <f>ROUND(I90*H90,2)</f>
        <v>0</v>
      </c>
      <c r="K90" s="65">
        <v>0.20999999999999999</v>
      </c>
      <c r="L90" s="66">
        <f>IF(ISNUMBER(K90),ROUND(J90*(K90+1),2),0)</f>
        <v>0</v>
      </c>
      <c r="M90" s="12"/>
      <c r="N90" s="2"/>
      <c r="O90" s="2"/>
      <c r="P90" s="2"/>
      <c r="Q90" s="42">
        <f>IF(ISNUMBER(K90),IF(H90&gt;0,IF(I90&gt;0,J90,0),0),0)</f>
        <v>0</v>
      </c>
      <c r="R90" s="27">
        <f>IF(ISNUMBER(K90)=FALSE,J90,0)</f>
        <v>0</v>
      </c>
    </row>
    <row r="91">
      <c r="A91" s="9"/>
      <c r="B91" s="58" t="s">
        <v>76</v>
      </c>
      <c r="C91" s="1"/>
      <c r="D91" s="1"/>
      <c r="E91" s="59" t="s">
        <v>307</v>
      </c>
      <c r="F91" s="1"/>
      <c r="G91" s="1"/>
      <c r="H91" s="50"/>
      <c r="I91" s="1"/>
      <c r="J91" s="50"/>
      <c r="K91" s="1"/>
      <c r="L91" s="1"/>
      <c r="M91" s="12"/>
      <c r="N91" s="2"/>
      <c r="O91" s="2"/>
      <c r="P91" s="2"/>
      <c r="Q91" s="2"/>
    </row>
    <row r="92">
      <c r="A92" s="9"/>
      <c r="B92" s="58" t="s">
        <v>78</v>
      </c>
      <c r="C92" s="1"/>
      <c r="D92" s="1"/>
      <c r="E92" s="59" t="s">
        <v>308</v>
      </c>
      <c r="F92" s="1"/>
      <c r="G92" s="1"/>
      <c r="H92" s="50"/>
      <c r="I92" s="1"/>
      <c r="J92" s="50"/>
      <c r="K92" s="1"/>
      <c r="L92" s="1"/>
      <c r="M92" s="12"/>
      <c r="N92" s="2"/>
      <c r="O92" s="2"/>
      <c r="P92" s="2"/>
      <c r="Q92" s="2"/>
    </row>
    <row r="93">
      <c r="A93" s="9"/>
      <c r="B93" s="58" t="s">
        <v>80</v>
      </c>
      <c r="C93" s="1"/>
      <c r="D93" s="1"/>
      <c r="E93" s="59" t="s">
        <v>222</v>
      </c>
      <c r="F93" s="1"/>
      <c r="G93" s="1"/>
      <c r="H93" s="50"/>
      <c r="I93" s="1"/>
      <c r="J93" s="50"/>
      <c r="K93" s="1"/>
      <c r="L93" s="1"/>
      <c r="M93" s="12"/>
      <c r="N93" s="2"/>
      <c r="O93" s="2"/>
      <c r="P93" s="2"/>
      <c r="Q93" s="2"/>
    </row>
    <row r="94" thickBot="1">
      <c r="A94" s="9"/>
      <c r="B94" s="60" t="s">
        <v>82</v>
      </c>
      <c r="C94" s="31"/>
      <c r="D94" s="31"/>
      <c r="E94" s="61" t="s">
        <v>83</v>
      </c>
      <c r="F94" s="31"/>
      <c r="G94" s="31"/>
      <c r="H94" s="62"/>
      <c r="I94" s="31"/>
      <c r="J94" s="62"/>
      <c r="K94" s="31"/>
      <c r="L94" s="31"/>
      <c r="M94" s="12"/>
      <c r="N94" s="2"/>
      <c r="O94" s="2"/>
      <c r="P94" s="2"/>
      <c r="Q94" s="2"/>
    </row>
    <row r="95" thickTop="1">
      <c r="A95" s="9"/>
      <c r="B95" s="51">
        <v>13</v>
      </c>
      <c r="C95" s="52" t="s">
        <v>225</v>
      </c>
      <c r="D95" s="52" t="s">
        <v>85</v>
      </c>
      <c r="E95" s="52" t="s">
        <v>226</v>
      </c>
      <c r="F95" s="52" t="s">
        <v>3</v>
      </c>
      <c r="G95" s="53" t="s">
        <v>171</v>
      </c>
      <c r="H95" s="63">
        <v>426.10000000000002</v>
      </c>
      <c r="I95" s="36">
        <f>ROUND(0,2)</f>
        <v>0</v>
      </c>
      <c r="J95" s="64">
        <f>ROUND(I95*H95,2)</f>
        <v>0</v>
      </c>
      <c r="K95" s="65">
        <v>0.20999999999999999</v>
      </c>
      <c r="L95" s="66">
        <f>IF(ISNUMBER(K95),ROUND(J95*(K95+1),2),0)</f>
        <v>0</v>
      </c>
      <c r="M95" s="12"/>
      <c r="N95" s="2"/>
      <c r="O95" s="2"/>
      <c r="P95" s="2"/>
      <c r="Q95" s="42">
        <f>IF(ISNUMBER(K95),IF(H95&gt;0,IF(I95&gt;0,J95,0),0),0)</f>
        <v>0</v>
      </c>
      <c r="R95" s="27">
        <f>IF(ISNUMBER(K95)=FALSE,J95,0)</f>
        <v>0</v>
      </c>
    </row>
    <row r="96">
      <c r="A96" s="9"/>
      <c r="B96" s="58" t="s">
        <v>76</v>
      </c>
      <c r="C96" s="1"/>
      <c r="D96" s="1"/>
      <c r="E96" s="59" t="s">
        <v>309</v>
      </c>
      <c r="F96" s="1"/>
      <c r="G96" s="1"/>
      <c r="H96" s="50"/>
      <c r="I96" s="1"/>
      <c r="J96" s="50"/>
      <c r="K96" s="1"/>
      <c r="L96" s="1"/>
      <c r="M96" s="12"/>
      <c r="N96" s="2"/>
      <c r="O96" s="2"/>
      <c r="P96" s="2"/>
      <c r="Q96" s="2"/>
    </row>
    <row r="97">
      <c r="A97" s="9"/>
      <c r="B97" s="58" t="s">
        <v>78</v>
      </c>
      <c r="C97" s="1"/>
      <c r="D97" s="1"/>
      <c r="E97" s="59" t="s">
        <v>310</v>
      </c>
      <c r="F97" s="1"/>
      <c r="G97" s="1"/>
      <c r="H97" s="50"/>
      <c r="I97" s="1"/>
      <c r="J97" s="50"/>
      <c r="K97" s="1"/>
      <c r="L97" s="1"/>
      <c r="M97" s="12"/>
      <c r="N97" s="2"/>
      <c r="O97" s="2"/>
      <c r="P97" s="2"/>
      <c r="Q97" s="2"/>
    </row>
    <row r="98">
      <c r="A98" s="9"/>
      <c r="B98" s="58" t="s">
        <v>80</v>
      </c>
      <c r="C98" s="1"/>
      <c r="D98" s="1"/>
      <c r="E98" s="59" t="s">
        <v>229</v>
      </c>
      <c r="F98" s="1"/>
      <c r="G98" s="1"/>
      <c r="H98" s="50"/>
      <c r="I98" s="1"/>
      <c r="J98" s="50"/>
      <c r="K98" s="1"/>
      <c r="L98" s="1"/>
      <c r="M98" s="12"/>
      <c r="N98" s="2"/>
      <c r="O98" s="2"/>
      <c r="P98" s="2"/>
      <c r="Q98" s="2"/>
    </row>
    <row r="99" thickBot="1">
      <c r="A99" s="9"/>
      <c r="B99" s="60" t="s">
        <v>82</v>
      </c>
      <c r="C99" s="31"/>
      <c r="D99" s="31"/>
      <c r="E99" s="61" t="s">
        <v>83</v>
      </c>
      <c r="F99" s="31"/>
      <c r="G99" s="31"/>
      <c r="H99" s="62"/>
      <c r="I99" s="31"/>
      <c r="J99" s="62"/>
      <c r="K99" s="31"/>
      <c r="L99" s="31"/>
      <c r="M99" s="12"/>
      <c r="N99" s="2"/>
      <c r="O99" s="2"/>
      <c r="P99" s="2"/>
      <c r="Q99" s="2"/>
    </row>
    <row r="100" thickTop="1">
      <c r="A100" s="9"/>
      <c r="B100" s="51">
        <v>14</v>
      </c>
      <c r="C100" s="52" t="s">
        <v>225</v>
      </c>
      <c r="D100" s="52" t="s">
        <v>144</v>
      </c>
      <c r="E100" s="52" t="s">
        <v>226</v>
      </c>
      <c r="F100" s="52" t="s">
        <v>3</v>
      </c>
      <c r="G100" s="53" t="s">
        <v>171</v>
      </c>
      <c r="H100" s="63">
        <v>7029.5</v>
      </c>
      <c r="I100" s="36">
        <f>ROUND(0,2)</f>
        <v>0</v>
      </c>
      <c r="J100" s="64">
        <f>ROUND(I100*H100,2)</f>
        <v>0</v>
      </c>
      <c r="K100" s="65">
        <v>0.20999999999999999</v>
      </c>
      <c r="L100" s="66">
        <f>IF(ISNUMBER(K100),ROUND(J100*(K100+1),2),0)</f>
        <v>0</v>
      </c>
      <c r="M100" s="12"/>
      <c r="N100" s="2"/>
      <c r="O100" s="2"/>
      <c r="P100" s="2"/>
      <c r="Q100" s="42">
        <f>IF(ISNUMBER(K100),IF(H100&gt;0,IF(I100&gt;0,J100,0),0),0)</f>
        <v>0</v>
      </c>
      <c r="R100" s="27">
        <f>IF(ISNUMBER(K100)=FALSE,J100,0)</f>
        <v>0</v>
      </c>
    </row>
    <row r="101">
      <c r="A101" s="9"/>
      <c r="B101" s="58" t="s">
        <v>76</v>
      </c>
      <c r="C101" s="1"/>
      <c r="D101" s="1"/>
      <c r="E101" s="59" t="s">
        <v>311</v>
      </c>
      <c r="F101" s="1"/>
      <c r="G101" s="1"/>
      <c r="H101" s="50"/>
      <c r="I101" s="1"/>
      <c r="J101" s="50"/>
      <c r="K101" s="1"/>
      <c r="L101" s="1"/>
      <c r="M101" s="12"/>
      <c r="N101" s="2"/>
      <c r="O101" s="2"/>
      <c r="P101" s="2"/>
      <c r="Q101" s="2"/>
    </row>
    <row r="102">
      <c r="A102" s="9"/>
      <c r="B102" s="58" t="s">
        <v>78</v>
      </c>
      <c r="C102" s="1"/>
      <c r="D102" s="1"/>
      <c r="E102" s="59" t="s">
        <v>312</v>
      </c>
      <c r="F102" s="1"/>
      <c r="G102" s="1"/>
      <c r="H102" s="50"/>
      <c r="I102" s="1"/>
      <c r="J102" s="50"/>
      <c r="K102" s="1"/>
      <c r="L102" s="1"/>
      <c r="M102" s="12"/>
      <c r="N102" s="2"/>
      <c r="O102" s="2"/>
      <c r="P102" s="2"/>
      <c r="Q102" s="2"/>
    </row>
    <row r="103">
      <c r="A103" s="9"/>
      <c r="B103" s="58" t="s">
        <v>80</v>
      </c>
      <c r="C103" s="1"/>
      <c r="D103" s="1"/>
      <c r="E103" s="59" t="s">
        <v>229</v>
      </c>
      <c r="F103" s="1"/>
      <c r="G103" s="1"/>
      <c r="H103" s="50"/>
      <c r="I103" s="1"/>
      <c r="J103" s="50"/>
      <c r="K103" s="1"/>
      <c r="L103" s="1"/>
      <c r="M103" s="12"/>
      <c r="N103" s="2"/>
      <c r="O103" s="2"/>
      <c r="P103" s="2"/>
      <c r="Q103" s="2"/>
    </row>
    <row r="104" thickBot="1">
      <c r="A104" s="9"/>
      <c r="B104" s="60" t="s">
        <v>82</v>
      </c>
      <c r="C104" s="31"/>
      <c r="D104" s="31"/>
      <c r="E104" s="61" t="s">
        <v>83</v>
      </c>
      <c r="F104" s="31"/>
      <c r="G104" s="31"/>
      <c r="H104" s="62"/>
      <c r="I104" s="31"/>
      <c r="J104" s="62"/>
      <c r="K104" s="31"/>
      <c r="L104" s="31"/>
      <c r="M104" s="12"/>
      <c r="N104" s="2"/>
      <c r="O104" s="2"/>
      <c r="P104" s="2"/>
      <c r="Q104" s="2"/>
    </row>
    <row r="105" thickTop="1">
      <c r="A105" s="9"/>
      <c r="B105" s="51">
        <v>15</v>
      </c>
      <c r="C105" s="52" t="s">
        <v>225</v>
      </c>
      <c r="D105" s="52" t="s">
        <v>147</v>
      </c>
      <c r="E105" s="52" t="s">
        <v>226</v>
      </c>
      <c r="F105" s="52" t="s">
        <v>3</v>
      </c>
      <c r="G105" s="53" t="s">
        <v>171</v>
      </c>
      <c r="H105" s="63">
        <v>1131</v>
      </c>
      <c r="I105" s="36">
        <f>ROUND(0,2)</f>
        <v>0</v>
      </c>
      <c r="J105" s="64">
        <f>ROUND(I105*H105,2)</f>
        <v>0</v>
      </c>
      <c r="K105" s="65">
        <v>0.20999999999999999</v>
      </c>
      <c r="L105" s="66">
        <f>IF(ISNUMBER(K105),ROUND(J105*(K105+1),2),0)</f>
        <v>0</v>
      </c>
      <c r="M105" s="12"/>
      <c r="N105" s="2"/>
      <c r="O105" s="2"/>
      <c r="P105" s="2"/>
      <c r="Q105" s="42">
        <f>IF(ISNUMBER(K105),IF(H105&gt;0,IF(I105&gt;0,J105,0),0),0)</f>
        <v>0</v>
      </c>
      <c r="R105" s="27">
        <f>IF(ISNUMBER(K105)=FALSE,J105,0)</f>
        <v>0</v>
      </c>
    </row>
    <row r="106">
      <c r="A106" s="9"/>
      <c r="B106" s="58" t="s">
        <v>76</v>
      </c>
      <c r="C106" s="1"/>
      <c r="D106" s="1"/>
      <c r="E106" s="59" t="s">
        <v>313</v>
      </c>
      <c r="F106" s="1"/>
      <c r="G106" s="1"/>
      <c r="H106" s="50"/>
      <c r="I106" s="1"/>
      <c r="J106" s="50"/>
      <c r="K106" s="1"/>
      <c r="L106" s="1"/>
      <c r="M106" s="12"/>
      <c r="N106" s="2"/>
      <c r="O106" s="2"/>
      <c r="P106" s="2"/>
      <c r="Q106" s="2"/>
    </row>
    <row r="107">
      <c r="A107" s="9"/>
      <c r="B107" s="58" t="s">
        <v>78</v>
      </c>
      <c r="C107" s="1"/>
      <c r="D107" s="1"/>
      <c r="E107" s="59" t="s">
        <v>314</v>
      </c>
      <c r="F107" s="1"/>
      <c r="G107" s="1"/>
      <c r="H107" s="50"/>
      <c r="I107" s="1"/>
      <c r="J107" s="50"/>
      <c r="K107" s="1"/>
      <c r="L107" s="1"/>
      <c r="M107" s="12"/>
      <c r="N107" s="2"/>
      <c r="O107" s="2"/>
      <c r="P107" s="2"/>
      <c r="Q107" s="2"/>
    </row>
    <row r="108">
      <c r="A108" s="9"/>
      <c r="B108" s="58" t="s">
        <v>80</v>
      </c>
      <c r="C108" s="1"/>
      <c r="D108" s="1"/>
      <c r="E108" s="59" t="s">
        <v>229</v>
      </c>
      <c r="F108" s="1"/>
      <c r="G108" s="1"/>
      <c r="H108" s="50"/>
      <c r="I108" s="1"/>
      <c r="J108" s="50"/>
      <c r="K108" s="1"/>
      <c r="L108" s="1"/>
      <c r="M108" s="12"/>
      <c r="N108" s="2"/>
      <c r="O108" s="2"/>
      <c r="P108" s="2"/>
      <c r="Q108" s="2"/>
    </row>
    <row r="109" thickBot="1">
      <c r="A109" s="9"/>
      <c r="B109" s="60" t="s">
        <v>82</v>
      </c>
      <c r="C109" s="31"/>
      <c r="D109" s="31"/>
      <c r="E109" s="61" t="s">
        <v>83</v>
      </c>
      <c r="F109" s="31"/>
      <c r="G109" s="31"/>
      <c r="H109" s="62"/>
      <c r="I109" s="31"/>
      <c r="J109" s="62"/>
      <c r="K109" s="31"/>
      <c r="L109" s="31"/>
      <c r="M109" s="12"/>
      <c r="N109" s="2"/>
      <c r="O109" s="2"/>
      <c r="P109" s="2"/>
      <c r="Q109" s="2"/>
    </row>
    <row r="110" thickTop="1">
      <c r="A110" s="9"/>
      <c r="B110" s="51">
        <v>16</v>
      </c>
      <c r="C110" s="52" t="s">
        <v>315</v>
      </c>
      <c r="D110" s="52" t="s">
        <v>3</v>
      </c>
      <c r="E110" s="52" t="s">
        <v>316</v>
      </c>
      <c r="F110" s="52" t="s">
        <v>3</v>
      </c>
      <c r="G110" s="53" t="s">
        <v>171</v>
      </c>
      <c r="H110" s="63">
        <v>1900</v>
      </c>
      <c r="I110" s="36">
        <f>ROUND(0,2)</f>
        <v>0</v>
      </c>
      <c r="J110" s="64">
        <f>ROUND(I110*H110,2)</f>
        <v>0</v>
      </c>
      <c r="K110" s="65">
        <v>0.20999999999999999</v>
      </c>
      <c r="L110" s="66">
        <f>IF(ISNUMBER(K110),ROUND(J110*(K110+1),2),0)</f>
        <v>0</v>
      </c>
      <c r="M110" s="12"/>
      <c r="N110" s="2"/>
      <c r="O110" s="2"/>
      <c r="P110" s="2"/>
      <c r="Q110" s="42">
        <f>IF(ISNUMBER(K110),IF(H110&gt;0,IF(I110&gt;0,J110,0),0),0)</f>
        <v>0</v>
      </c>
      <c r="R110" s="27">
        <f>IF(ISNUMBER(K110)=FALSE,J110,0)</f>
        <v>0</v>
      </c>
    </row>
    <row r="111">
      <c r="A111" s="9"/>
      <c r="B111" s="58" t="s">
        <v>76</v>
      </c>
      <c r="C111" s="1"/>
      <c r="D111" s="1"/>
      <c r="E111" s="59" t="s">
        <v>317</v>
      </c>
      <c r="F111" s="1"/>
      <c r="G111" s="1"/>
      <c r="H111" s="50"/>
      <c r="I111" s="1"/>
      <c r="J111" s="50"/>
      <c r="K111" s="1"/>
      <c r="L111" s="1"/>
      <c r="M111" s="12"/>
      <c r="N111" s="2"/>
      <c r="O111" s="2"/>
      <c r="P111" s="2"/>
      <c r="Q111" s="2"/>
    </row>
    <row r="112">
      <c r="A112" s="9"/>
      <c r="B112" s="58" t="s">
        <v>78</v>
      </c>
      <c r="C112" s="1"/>
      <c r="D112" s="1"/>
      <c r="E112" s="59" t="s">
        <v>318</v>
      </c>
      <c r="F112" s="1"/>
      <c r="G112" s="1"/>
      <c r="H112" s="50"/>
      <c r="I112" s="1"/>
      <c r="J112" s="50"/>
      <c r="K112" s="1"/>
      <c r="L112" s="1"/>
      <c r="M112" s="12"/>
      <c r="N112" s="2"/>
      <c r="O112" s="2"/>
      <c r="P112" s="2"/>
      <c r="Q112" s="2"/>
    </row>
    <row r="113">
      <c r="A113" s="9"/>
      <c r="B113" s="58" t="s">
        <v>80</v>
      </c>
      <c r="C113" s="1"/>
      <c r="D113" s="1"/>
      <c r="E113" s="59" t="s">
        <v>319</v>
      </c>
      <c r="F113" s="1"/>
      <c r="G113" s="1"/>
      <c r="H113" s="50"/>
      <c r="I113" s="1"/>
      <c r="J113" s="50"/>
      <c r="K113" s="1"/>
      <c r="L113" s="1"/>
      <c r="M113" s="12"/>
      <c r="N113" s="2"/>
      <c r="O113" s="2"/>
      <c r="P113" s="2"/>
      <c r="Q113" s="2"/>
    </row>
    <row r="114" thickBot="1">
      <c r="A114" s="9"/>
      <c r="B114" s="60" t="s">
        <v>82</v>
      </c>
      <c r="C114" s="31"/>
      <c r="D114" s="31"/>
      <c r="E114" s="61" t="s">
        <v>83</v>
      </c>
      <c r="F114" s="31"/>
      <c r="G114" s="31"/>
      <c r="H114" s="62"/>
      <c r="I114" s="31"/>
      <c r="J114" s="62"/>
      <c r="K114" s="31"/>
      <c r="L114" s="31"/>
      <c r="M114" s="12"/>
      <c r="N114" s="2"/>
      <c r="O114" s="2"/>
      <c r="P114" s="2"/>
      <c r="Q114" s="2"/>
    </row>
    <row r="115" thickTop="1">
      <c r="A115" s="9"/>
      <c r="B115" s="51">
        <v>17</v>
      </c>
      <c r="C115" s="52" t="s">
        <v>320</v>
      </c>
      <c r="D115" s="52" t="s">
        <v>85</v>
      </c>
      <c r="E115" s="52" t="s">
        <v>321</v>
      </c>
      <c r="F115" s="52" t="s">
        <v>3</v>
      </c>
      <c r="G115" s="53" t="s">
        <v>171</v>
      </c>
      <c r="H115" s="63">
        <v>5063</v>
      </c>
      <c r="I115" s="36">
        <f>ROUND(0,2)</f>
        <v>0</v>
      </c>
      <c r="J115" s="64">
        <f>ROUND(I115*H115,2)</f>
        <v>0</v>
      </c>
      <c r="K115" s="65">
        <v>0.20999999999999999</v>
      </c>
      <c r="L115" s="66">
        <f>IF(ISNUMBER(K115),ROUND(J115*(K115+1),2),0)</f>
        <v>0</v>
      </c>
      <c r="M115" s="12"/>
      <c r="N115" s="2"/>
      <c r="O115" s="2"/>
      <c r="P115" s="2"/>
      <c r="Q115" s="42">
        <f>IF(ISNUMBER(K115),IF(H115&gt;0,IF(I115&gt;0,J115,0),0),0)</f>
        <v>0</v>
      </c>
      <c r="R115" s="27">
        <f>IF(ISNUMBER(K115)=FALSE,J115,0)</f>
        <v>0</v>
      </c>
    </row>
    <row r="116">
      <c r="A116" s="9"/>
      <c r="B116" s="58" t="s">
        <v>76</v>
      </c>
      <c r="C116" s="1"/>
      <c r="D116" s="1"/>
      <c r="E116" s="59" t="s">
        <v>322</v>
      </c>
      <c r="F116" s="1"/>
      <c r="G116" s="1"/>
      <c r="H116" s="50"/>
      <c r="I116" s="1"/>
      <c r="J116" s="50"/>
      <c r="K116" s="1"/>
      <c r="L116" s="1"/>
      <c r="M116" s="12"/>
      <c r="N116" s="2"/>
      <c r="O116" s="2"/>
      <c r="P116" s="2"/>
      <c r="Q116" s="2"/>
    </row>
    <row r="117">
      <c r="A117" s="9"/>
      <c r="B117" s="58" t="s">
        <v>78</v>
      </c>
      <c r="C117" s="1"/>
      <c r="D117" s="1"/>
      <c r="E117" s="59" t="s">
        <v>323</v>
      </c>
      <c r="F117" s="1"/>
      <c r="G117" s="1"/>
      <c r="H117" s="50"/>
      <c r="I117" s="1"/>
      <c r="J117" s="50"/>
      <c r="K117" s="1"/>
      <c r="L117" s="1"/>
      <c r="M117" s="12"/>
      <c r="N117" s="2"/>
      <c r="O117" s="2"/>
      <c r="P117" s="2"/>
      <c r="Q117" s="2"/>
    </row>
    <row r="118">
      <c r="A118" s="9"/>
      <c r="B118" s="58" t="s">
        <v>80</v>
      </c>
      <c r="C118" s="1"/>
      <c r="D118" s="1"/>
      <c r="E118" s="59" t="s">
        <v>319</v>
      </c>
      <c r="F118" s="1"/>
      <c r="G118" s="1"/>
      <c r="H118" s="50"/>
      <c r="I118" s="1"/>
      <c r="J118" s="50"/>
      <c r="K118" s="1"/>
      <c r="L118" s="1"/>
      <c r="M118" s="12"/>
      <c r="N118" s="2"/>
      <c r="O118" s="2"/>
      <c r="P118" s="2"/>
      <c r="Q118" s="2"/>
    </row>
    <row r="119" thickBot="1">
      <c r="A119" s="9"/>
      <c r="B119" s="60" t="s">
        <v>82</v>
      </c>
      <c r="C119" s="31"/>
      <c r="D119" s="31"/>
      <c r="E119" s="61" t="s">
        <v>83</v>
      </c>
      <c r="F119" s="31"/>
      <c r="G119" s="31"/>
      <c r="H119" s="62"/>
      <c r="I119" s="31"/>
      <c r="J119" s="62"/>
      <c r="K119" s="31"/>
      <c r="L119" s="31"/>
      <c r="M119" s="12"/>
      <c r="N119" s="2"/>
      <c r="O119" s="2"/>
      <c r="P119" s="2"/>
      <c r="Q119" s="2"/>
    </row>
    <row r="120" thickTop="1">
      <c r="A120" s="9"/>
      <c r="B120" s="51">
        <v>18</v>
      </c>
      <c r="C120" s="52" t="s">
        <v>320</v>
      </c>
      <c r="D120" s="52" t="s">
        <v>88</v>
      </c>
      <c r="E120" s="52" t="s">
        <v>321</v>
      </c>
      <c r="F120" s="52" t="s">
        <v>3</v>
      </c>
      <c r="G120" s="53" t="s">
        <v>171</v>
      </c>
      <c r="H120" s="63">
        <v>1131</v>
      </c>
      <c r="I120" s="36">
        <f>ROUND(0,2)</f>
        <v>0</v>
      </c>
      <c r="J120" s="64">
        <f>ROUND(I120*H120,2)</f>
        <v>0</v>
      </c>
      <c r="K120" s="65">
        <v>0.20999999999999999</v>
      </c>
      <c r="L120" s="66">
        <f>IF(ISNUMBER(K120),ROUND(J120*(K120+1),2),0)</f>
        <v>0</v>
      </c>
      <c r="M120" s="12"/>
      <c r="N120" s="2"/>
      <c r="O120" s="2"/>
      <c r="P120" s="2"/>
      <c r="Q120" s="42">
        <f>IF(ISNUMBER(K120),IF(H120&gt;0,IF(I120&gt;0,J120,0),0),0)</f>
        <v>0</v>
      </c>
      <c r="R120" s="27">
        <f>IF(ISNUMBER(K120)=FALSE,J120,0)</f>
        <v>0</v>
      </c>
    </row>
    <row r="121">
      <c r="A121" s="9"/>
      <c r="B121" s="58" t="s">
        <v>76</v>
      </c>
      <c r="C121" s="1"/>
      <c r="D121" s="1"/>
      <c r="E121" s="59" t="s">
        <v>324</v>
      </c>
      <c r="F121" s="1"/>
      <c r="G121" s="1"/>
      <c r="H121" s="50"/>
      <c r="I121" s="1"/>
      <c r="J121" s="50"/>
      <c r="K121" s="1"/>
      <c r="L121" s="1"/>
      <c r="M121" s="12"/>
      <c r="N121" s="2"/>
      <c r="O121" s="2"/>
      <c r="P121" s="2"/>
      <c r="Q121" s="2"/>
    </row>
    <row r="122">
      <c r="A122" s="9"/>
      <c r="B122" s="58" t="s">
        <v>78</v>
      </c>
      <c r="C122" s="1"/>
      <c r="D122" s="1"/>
      <c r="E122" s="59" t="s">
        <v>314</v>
      </c>
      <c r="F122" s="1"/>
      <c r="G122" s="1"/>
      <c r="H122" s="50"/>
      <c r="I122" s="1"/>
      <c r="J122" s="50"/>
      <c r="K122" s="1"/>
      <c r="L122" s="1"/>
      <c r="M122" s="12"/>
      <c r="N122" s="2"/>
      <c r="O122" s="2"/>
      <c r="P122" s="2"/>
      <c r="Q122" s="2"/>
    </row>
    <row r="123">
      <c r="A123" s="9"/>
      <c r="B123" s="58" t="s">
        <v>80</v>
      </c>
      <c r="C123" s="1"/>
      <c r="D123" s="1"/>
      <c r="E123" s="59" t="s">
        <v>319</v>
      </c>
      <c r="F123" s="1"/>
      <c r="G123" s="1"/>
      <c r="H123" s="50"/>
      <c r="I123" s="1"/>
      <c r="J123" s="50"/>
      <c r="K123" s="1"/>
      <c r="L123" s="1"/>
      <c r="M123" s="12"/>
      <c r="N123" s="2"/>
      <c r="O123" s="2"/>
      <c r="P123" s="2"/>
      <c r="Q123" s="2"/>
    </row>
    <row r="124" thickBot="1">
      <c r="A124" s="9"/>
      <c r="B124" s="60" t="s">
        <v>82</v>
      </c>
      <c r="C124" s="31"/>
      <c r="D124" s="31"/>
      <c r="E124" s="61" t="s">
        <v>83</v>
      </c>
      <c r="F124" s="31"/>
      <c r="G124" s="31"/>
      <c r="H124" s="62"/>
      <c r="I124" s="31"/>
      <c r="J124" s="62"/>
      <c r="K124" s="31"/>
      <c r="L124" s="31"/>
      <c r="M124" s="12"/>
      <c r="N124" s="2"/>
      <c r="O124" s="2"/>
      <c r="P124" s="2"/>
      <c r="Q124" s="2"/>
    </row>
    <row r="125" thickTop="1">
      <c r="A125" s="9"/>
      <c r="B125" s="51">
        <v>19</v>
      </c>
      <c r="C125" s="52" t="s">
        <v>325</v>
      </c>
      <c r="D125" s="52" t="s">
        <v>85</v>
      </c>
      <c r="E125" s="52" t="s">
        <v>326</v>
      </c>
      <c r="F125" s="52" t="s">
        <v>3</v>
      </c>
      <c r="G125" s="53" t="s">
        <v>171</v>
      </c>
      <c r="H125" s="63">
        <v>28274.400000000001</v>
      </c>
      <c r="I125" s="36">
        <f>ROUND(0,2)</f>
        <v>0</v>
      </c>
      <c r="J125" s="64">
        <f>ROUND(I125*H125,2)</f>
        <v>0</v>
      </c>
      <c r="K125" s="65">
        <v>0.20999999999999999</v>
      </c>
      <c r="L125" s="66">
        <f>IF(ISNUMBER(K125),ROUND(J125*(K125+1),2),0)</f>
        <v>0</v>
      </c>
      <c r="M125" s="12"/>
      <c r="N125" s="2"/>
      <c r="O125" s="2"/>
      <c r="P125" s="2"/>
      <c r="Q125" s="42">
        <f>IF(ISNUMBER(K125),IF(H125&gt;0,IF(I125&gt;0,J125,0),0),0)</f>
        <v>0</v>
      </c>
      <c r="R125" s="27">
        <f>IF(ISNUMBER(K125)=FALSE,J125,0)</f>
        <v>0</v>
      </c>
    </row>
    <row r="126">
      <c r="A126" s="9"/>
      <c r="B126" s="58" t="s">
        <v>76</v>
      </c>
      <c r="C126" s="1"/>
      <c r="D126" s="1"/>
      <c r="E126" s="59" t="s">
        <v>327</v>
      </c>
      <c r="F126" s="1"/>
      <c r="G126" s="1"/>
      <c r="H126" s="50"/>
      <c r="I126" s="1"/>
      <c r="J126" s="50"/>
      <c r="K126" s="1"/>
      <c r="L126" s="1"/>
      <c r="M126" s="12"/>
      <c r="N126" s="2"/>
      <c r="O126" s="2"/>
      <c r="P126" s="2"/>
      <c r="Q126" s="2"/>
    </row>
    <row r="127">
      <c r="A127" s="9"/>
      <c r="B127" s="58" t="s">
        <v>78</v>
      </c>
      <c r="C127" s="1"/>
      <c r="D127" s="1"/>
      <c r="E127" s="59" t="s">
        <v>328</v>
      </c>
      <c r="F127" s="1"/>
      <c r="G127" s="1"/>
      <c r="H127" s="50"/>
      <c r="I127" s="1"/>
      <c r="J127" s="50"/>
      <c r="K127" s="1"/>
      <c r="L127" s="1"/>
      <c r="M127" s="12"/>
      <c r="N127" s="2"/>
      <c r="O127" s="2"/>
      <c r="P127" s="2"/>
      <c r="Q127" s="2"/>
    </row>
    <row r="128">
      <c r="A128" s="9"/>
      <c r="B128" s="58" t="s">
        <v>80</v>
      </c>
      <c r="C128" s="1"/>
      <c r="D128" s="1"/>
      <c r="E128" s="59" t="s">
        <v>329</v>
      </c>
      <c r="F128" s="1"/>
      <c r="G128" s="1"/>
      <c r="H128" s="50"/>
      <c r="I128" s="1"/>
      <c r="J128" s="50"/>
      <c r="K128" s="1"/>
      <c r="L128" s="1"/>
      <c r="M128" s="12"/>
      <c r="N128" s="2"/>
      <c r="O128" s="2"/>
      <c r="P128" s="2"/>
      <c r="Q128" s="2"/>
    </row>
    <row r="129" thickBot="1">
      <c r="A129" s="9"/>
      <c r="B129" s="60" t="s">
        <v>82</v>
      </c>
      <c r="C129" s="31"/>
      <c r="D129" s="31"/>
      <c r="E129" s="61" t="s">
        <v>83</v>
      </c>
      <c r="F129" s="31"/>
      <c r="G129" s="31"/>
      <c r="H129" s="62"/>
      <c r="I129" s="31"/>
      <c r="J129" s="62"/>
      <c r="K129" s="31"/>
      <c r="L129" s="31"/>
      <c r="M129" s="12"/>
      <c r="N129" s="2"/>
      <c r="O129" s="2"/>
      <c r="P129" s="2"/>
      <c r="Q129" s="2"/>
    </row>
    <row r="130" thickTop="1">
      <c r="A130" s="9"/>
      <c r="B130" s="51">
        <v>20</v>
      </c>
      <c r="C130" s="52" t="s">
        <v>325</v>
      </c>
      <c r="D130" s="52" t="s">
        <v>88</v>
      </c>
      <c r="E130" s="52" t="s">
        <v>326</v>
      </c>
      <c r="F130" s="52" t="s">
        <v>3</v>
      </c>
      <c r="G130" s="53" t="s">
        <v>171</v>
      </c>
      <c r="H130" s="63">
        <v>2015</v>
      </c>
      <c r="I130" s="36">
        <f>ROUND(0,2)</f>
        <v>0</v>
      </c>
      <c r="J130" s="64">
        <f>ROUND(I130*H130,2)</f>
        <v>0</v>
      </c>
      <c r="K130" s="65">
        <v>0.20999999999999999</v>
      </c>
      <c r="L130" s="66">
        <f>IF(ISNUMBER(K130),ROUND(J130*(K130+1),2),0)</f>
        <v>0</v>
      </c>
      <c r="M130" s="12"/>
      <c r="N130" s="2"/>
      <c r="O130" s="2"/>
      <c r="P130" s="2"/>
      <c r="Q130" s="42">
        <f>IF(ISNUMBER(K130),IF(H130&gt;0,IF(I130&gt;0,J130,0),0),0)</f>
        <v>0</v>
      </c>
      <c r="R130" s="27">
        <f>IF(ISNUMBER(K130)=FALSE,J130,0)</f>
        <v>0</v>
      </c>
    </row>
    <row r="131">
      <c r="A131" s="9"/>
      <c r="B131" s="58" t="s">
        <v>76</v>
      </c>
      <c r="C131" s="1"/>
      <c r="D131" s="1"/>
      <c r="E131" s="59" t="s">
        <v>330</v>
      </c>
      <c r="F131" s="1"/>
      <c r="G131" s="1"/>
      <c r="H131" s="50"/>
      <c r="I131" s="1"/>
      <c r="J131" s="50"/>
      <c r="K131" s="1"/>
      <c r="L131" s="1"/>
      <c r="M131" s="12"/>
      <c r="N131" s="2"/>
      <c r="O131" s="2"/>
      <c r="P131" s="2"/>
      <c r="Q131" s="2"/>
    </row>
    <row r="132">
      <c r="A132" s="9"/>
      <c r="B132" s="58" t="s">
        <v>78</v>
      </c>
      <c r="C132" s="1"/>
      <c r="D132" s="1"/>
      <c r="E132" s="59" t="s">
        <v>331</v>
      </c>
      <c r="F132" s="1"/>
      <c r="G132" s="1"/>
      <c r="H132" s="50"/>
      <c r="I132" s="1"/>
      <c r="J132" s="50"/>
      <c r="K132" s="1"/>
      <c r="L132" s="1"/>
      <c r="M132" s="12"/>
      <c r="N132" s="2"/>
      <c r="O132" s="2"/>
      <c r="P132" s="2"/>
      <c r="Q132" s="2"/>
    </row>
    <row r="133">
      <c r="A133" s="9"/>
      <c r="B133" s="58" t="s">
        <v>80</v>
      </c>
      <c r="C133" s="1"/>
      <c r="D133" s="1"/>
      <c r="E133" s="59" t="s">
        <v>329</v>
      </c>
      <c r="F133" s="1"/>
      <c r="G133" s="1"/>
      <c r="H133" s="50"/>
      <c r="I133" s="1"/>
      <c r="J133" s="50"/>
      <c r="K133" s="1"/>
      <c r="L133" s="1"/>
      <c r="M133" s="12"/>
      <c r="N133" s="2"/>
      <c r="O133" s="2"/>
      <c r="P133" s="2"/>
      <c r="Q133" s="2"/>
    </row>
    <row r="134" thickBot="1">
      <c r="A134" s="9"/>
      <c r="B134" s="60" t="s">
        <v>82</v>
      </c>
      <c r="C134" s="31"/>
      <c r="D134" s="31"/>
      <c r="E134" s="61" t="s">
        <v>83</v>
      </c>
      <c r="F134" s="31"/>
      <c r="G134" s="31"/>
      <c r="H134" s="62"/>
      <c r="I134" s="31"/>
      <c r="J134" s="62"/>
      <c r="K134" s="31"/>
      <c r="L134" s="31"/>
      <c r="M134" s="12"/>
      <c r="N134" s="2"/>
      <c r="O134" s="2"/>
      <c r="P134" s="2"/>
      <c r="Q134" s="2"/>
    </row>
    <row r="135" thickTop="1">
      <c r="A135" s="9"/>
      <c r="B135" s="51">
        <v>21</v>
      </c>
      <c r="C135" s="52" t="s">
        <v>325</v>
      </c>
      <c r="D135" s="52" t="s">
        <v>144</v>
      </c>
      <c r="E135" s="52" t="s">
        <v>326</v>
      </c>
      <c r="F135" s="52" t="s">
        <v>3</v>
      </c>
      <c r="G135" s="53" t="s">
        <v>171</v>
      </c>
      <c r="H135" s="63">
        <v>2068</v>
      </c>
      <c r="I135" s="36">
        <f>ROUND(0,2)</f>
        <v>0</v>
      </c>
      <c r="J135" s="64">
        <f>ROUND(I135*H135,2)</f>
        <v>0</v>
      </c>
      <c r="K135" s="65">
        <v>0.20999999999999999</v>
      </c>
      <c r="L135" s="66">
        <f>IF(ISNUMBER(K135),ROUND(J135*(K135+1),2),0)</f>
        <v>0</v>
      </c>
      <c r="M135" s="12"/>
      <c r="N135" s="2"/>
      <c r="O135" s="2"/>
      <c r="P135" s="2"/>
      <c r="Q135" s="42">
        <f>IF(ISNUMBER(K135),IF(H135&gt;0,IF(I135&gt;0,J135,0),0),0)</f>
        <v>0</v>
      </c>
      <c r="R135" s="27">
        <f>IF(ISNUMBER(K135)=FALSE,J135,0)</f>
        <v>0</v>
      </c>
    </row>
    <row r="136">
      <c r="A136" s="9"/>
      <c r="B136" s="58" t="s">
        <v>76</v>
      </c>
      <c r="C136" s="1"/>
      <c r="D136" s="1"/>
      <c r="E136" s="59" t="s">
        <v>332</v>
      </c>
      <c r="F136" s="1"/>
      <c r="G136" s="1"/>
      <c r="H136" s="50"/>
      <c r="I136" s="1"/>
      <c r="J136" s="50"/>
      <c r="K136" s="1"/>
      <c r="L136" s="1"/>
      <c r="M136" s="12"/>
      <c r="N136" s="2"/>
      <c r="O136" s="2"/>
      <c r="P136" s="2"/>
      <c r="Q136" s="2"/>
    </row>
    <row r="137">
      <c r="A137" s="9"/>
      <c r="B137" s="58" t="s">
        <v>78</v>
      </c>
      <c r="C137" s="1"/>
      <c r="D137" s="1"/>
      <c r="E137" s="59" t="s">
        <v>333</v>
      </c>
      <c r="F137" s="1"/>
      <c r="G137" s="1"/>
      <c r="H137" s="50"/>
      <c r="I137" s="1"/>
      <c r="J137" s="50"/>
      <c r="K137" s="1"/>
      <c r="L137" s="1"/>
      <c r="M137" s="12"/>
      <c r="N137" s="2"/>
      <c r="O137" s="2"/>
      <c r="P137" s="2"/>
      <c r="Q137" s="2"/>
    </row>
    <row r="138">
      <c r="A138" s="9"/>
      <c r="B138" s="58" t="s">
        <v>80</v>
      </c>
      <c r="C138" s="1"/>
      <c r="D138" s="1"/>
      <c r="E138" s="59" t="s">
        <v>329</v>
      </c>
      <c r="F138" s="1"/>
      <c r="G138" s="1"/>
      <c r="H138" s="50"/>
      <c r="I138" s="1"/>
      <c r="J138" s="50"/>
      <c r="K138" s="1"/>
      <c r="L138" s="1"/>
      <c r="M138" s="12"/>
      <c r="N138" s="2"/>
      <c r="O138" s="2"/>
      <c r="P138" s="2"/>
      <c r="Q138" s="2"/>
    </row>
    <row r="139" thickBot="1">
      <c r="A139" s="9"/>
      <c r="B139" s="60" t="s">
        <v>82</v>
      </c>
      <c r="C139" s="31"/>
      <c r="D139" s="31"/>
      <c r="E139" s="61" t="s">
        <v>83</v>
      </c>
      <c r="F139" s="31"/>
      <c r="G139" s="31"/>
      <c r="H139" s="62"/>
      <c r="I139" s="31"/>
      <c r="J139" s="62"/>
      <c r="K139" s="31"/>
      <c r="L139" s="31"/>
      <c r="M139" s="12"/>
      <c r="N139" s="2"/>
      <c r="O139" s="2"/>
      <c r="P139" s="2"/>
      <c r="Q139" s="2"/>
    </row>
    <row r="140" thickTop="1">
      <c r="A140" s="9"/>
      <c r="B140" s="51">
        <v>22</v>
      </c>
      <c r="C140" s="52" t="s">
        <v>325</v>
      </c>
      <c r="D140" s="52" t="s">
        <v>147</v>
      </c>
      <c r="E140" s="52" t="s">
        <v>326</v>
      </c>
      <c r="F140" s="52" t="s">
        <v>3</v>
      </c>
      <c r="G140" s="53" t="s">
        <v>171</v>
      </c>
      <c r="H140" s="63">
        <v>75</v>
      </c>
      <c r="I140" s="36">
        <f>ROUND(0,2)</f>
        <v>0</v>
      </c>
      <c r="J140" s="64">
        <f>ROUND(I140*H140,2)</f>
        <v>0</v>
      </c>
      <c r="K140" s="65">
        <v>0.20999999999999999</v>
      </c>
      <c r="L140" s="66">
        <f>IF(ISNUMBER(K140),ROUND(J140*(K140+1),2),0)</f>
        <v>0</v>
      </c>
      <c r="M140" s="12"/>
      <c r="N140" s="2"/>
      <c r="O140" s="2"/>
      <c r="P140" s="2"/>
      <c r="Q140" s="42">
        <f>IF(ISNUMBER(K140),IF(H140&gt;0,IF(I140&gt;0,J140,0),0),0)</f>
        <v>0</v>
      </c>
      <c r="R140" s="27">
        <f>IF(ISNUMBER(K140)=FALSE,J140,0)</f>
        <v>0</v>
      </c>
    </row>
    <row r="141">
      <c r="A141" s="9"/>
      <c r="B141" s="58" t="s">
        <v>76</v>
      </c>
      <c r="C141" s="1"/>
      <c r="D141" s="1"/>
      <c r="E141" s="59" t="s">
        <v>334</v>
      </c>
      <c r="F141" s="1"/>
      <c r="G141" s="1"/>
      <c r="H141" s="50"/>
      <c r="I141" s="1"/>
      <c r="J141" s="50"/>
      <c r="K141" s="1"/>
      <c r="L141" s="1"/>
      <c r="M141" s="12"/>
      <c r="N141" s="2"/>
      <c r="O141" s="2"/>
      <c r="P141" s="2"/>
      <c r="Q141" s="2"/>
    </row>
    <row r="142">
      <c r="A142" s="9"/>
      <c r="B142" s="58" t="s">
        <v>78</v>
      </c>
      <c r="C142" s="1"/>
      <c r="D142" s="1"/>
      <c r="E142" s="59" t="s">
        <v>335</v>
      </c>
      <c r="F142" s="1"/>
      <c r="G142" s="1"/>
      <c r="H142" s="50"/>
      <c r="I142" s="1"/>
      <c r="J142" s="50"/>
      <c r="K142" s="1"/>
      <c r="L142" s="1"/>
      <c r="M142" s="12"/>
      <c r="N142" s="2"/>
      <c r="O142" s="2"/>
      <c r="P142" s="2"/>
      <c r="Q142" s="2"/>
    </row>
    <row r="143">
      <c r="A143" s="9"/>
      <c r="B143" s="58" t="s">
        <v>80</v>
      </c>
      <c r="C143" s="1"/>
      <c r="D143" s="1"/>
      <c r="E143" s="59" t="s">
        <v>329</v>
      </c>
      <c r="F143" s="1"/>
      <c r="G143" s="1"/>
      <c r="H143" s="50"/>
      <c r="I143" s="1"/>
      <c r="J143" s="50"/>
      <c r="K143" s="1"/>
      <c r="L143" s="1"/>
      <c r="M143" s="12"/>
      <c r="N143" s="2"/>
      <c r="O143" s="2"/>
      <c r="P143" s="2"/>
      <c r="Q143" s="2"/>
    </row>
    <row r="144" thickBot="1">
      <c r="A144" s="9"/>
      <c r="B144" s="60" t="s">
        <v>82</v>
      </c>
      <c r="C144" s="31"/>
      <c r="D144" s="31"/>
      <c r="E144" s="61" t="s">
        <v>83</v>
      </c>
      <c r="F144" s="31"/>
      <c r="G144" s="31"/>
      <c r="H144" s="62"/>
      <c r="I144" s="31"/>
      <c r="J144" s="62"/>
      <c r="K144" s="31"/>
      <c r="L144" s="31"/>
      <c r="M144" s="12"/>
      <c r="N144" s="2"/>
      <c r="O144" s="2"/>
      <c r="P144" s="2"/>
      <c r="Q144" s="2"/>
    </row>
    <row r="145" thickTop="1">
      <c r="A145" s="9"/>
      <c r="B145" s="51">
        <v>23</v>
      </c>
      <c r="C145" s="52" t="s">
        <v>336</v>
      </c>
      <c r="D145" s="52" t="s">
        <v>3</v>
      </c>
      <c r="E145" s="52" t="s">
        <v>337</v>
      </c>
      <c r="F145" s="52" t="s">
        <v>3</v>
      </c>
      <c r="G145" s="53" t="s">
        <v>171</v>
      </c>
      <c r="H145" s="63">
        <v>183</v>
      </c>
      <c r="I145" s="36">
        <f>ROUND(0,2)</f>
        <v>0</v>
      </c>
      <c r="J145" s="64">
        <f>ROUND(I145*H145,2)</f>
        <v>0</v>
      </c>
      <c r="K145" s="65">
        <v>0.20999999999999999</v>
      </c>
      <c r="L145" s="66">
        <f>IF(ISNUMBER(K145),ROUND(J145*(K145+1),2),0)</f>
        <v>0</v>
      </c>
      <c r="M145" s="12"/>
      <c r="N145" s="2"/>
      <c r="O145" s="2"/>
      <c r="P145" s="2"/>
      <c r="Q145" s="42">
        <f>IF(ISNUMBER(K145),IF(H145&gt;0,IF(I145&gt;0,J145,0),0),0)</f>
        <v>0</v>
      </c>
      <c r="R145" s="27">
        <f>IF(ISNUMBER(K145)=FALSE,J145,0)</f>
        <v>0</v>
      </c>
    </row>
    <row r="146">
      <c r="A146" s="9"/>
      <c r="B146" s="58" t="s">
        <v>76</v>
      </c>
      <c r="C146" s="1"/>
      <c r="D146" s="1"/>
      <c r="E146" s="59" t="s">
        <v>338</v>
      </c>
      <c r="F146" s="1"/>
      <c r="G146" s="1"/>
      <c r="H146" s="50"/>
      <c r="I146" s="1"/>
      <c r="J146" s="50"/>
      <c r="K146" s="1"/>
      <c r="L146" s="1"/>
      <c r="M146" s="12"/>
      <c r="N146" s="2"/>
      <c r="O146" s="2"/>
      <c r="P146" s="2"/>
      <c r="Q146" s="2"/>
    </row>
    <row r="147">
      <c r="A147" s="9"/>
      <c r="B147" s="58" t="s">
        <v>78</v>
      </c>
      <c r="C147" s="1"/>
      <c r="D147" s="1"/>
      <c r="E147" s="59" t="s">
        <v>339</v>
      </c>
      <c r="F147" s="1"/>
      <c r="G147" s="1"/>
      <c r="H147" s="50"/>
      <c r="I147" s="1"/>
      <c r="J147" s="50"/>
      <c r="K147" s="1"/>
      <c r="L147" s="1"/>
      <c r="M147" s="12"/>
      <c r="N147" s="2"/>
      <c r="O147" s="2"/>
      <c r="P147" s="2"/>
      <c r="Q147" s="2"/>
    </row>
    <row r="148">
      <c r="A148" s="9"/>
      <c r="B148" s="58" t="s">
        <v>80</v>
      </c>
      <c r="C148" s="1"/>
      <c r="D148" s="1"/>
      <c r="E148" s="59" t="s">
        <v>340</v>
      </c>
      <c r="F148" s="1"/>
      <c r="G148" s="1"/>
      <c r="H148" s="50"/>
      <c r="I148" s="1"/>
      <c r="J148" s="50"/>
      <c r="K148" s="1"/>
      <c r="L148" s="1"/>
      <c r="M148" s="12"/>
      <c r="N148" s="2"/>
      <c r="O148" s="2"/>
      <c r="P148" s="2"/>
      <c r="Q148" s="2"/>
    </row>
    <row r="149" thickBot="1">
      <c r="A149" s="9"/>
      <c r="B149" s="60" t="s">
        <v>82</v>
      </c>
      <c r="C149" s="31"/>
      <c r="D149" s="31"/>
      <c r="E149" s="61" t="s">
        <v>83</v>
      </c>
      <c r="F149" s="31"/>
      <c r="G149" s="31"/>
      <c r="H149" s="62"/>
      <c r="I149" s="31"/>
      <c r="J149" s="62"/>
      <c r="K149" s="31"/>
      <c r="L149" s="31"/>
      <c r="M149" s="12"/>
      <c r="N149" s="2"/>
      <c r="O149" s="2"/>
      <c r="P149" s="2"/>
      <c r="Q149" s="2"/>
    </row>
    <row r="150" thickTop="1">
      <c r="A150" s="9"/>
      <c r="B150" s="51">
        <v>24</v>
      </c>
      <c r="C150" s="52" t="s">
        <v>237</v>
      </c>
      <c r="D150" s="52" t="s">
        <v>3</v>
      </c>
      <c r="E150" s="52" t="s">
        <v>238</v>
      </c>
      <c r="F150" s="52" t="s">
        <v>3</v>
      </c>
      <c r="G150" s="53" t="s">
        <v>171</v>
      </c>
      <c r="H150" s="63">
        <v>66.5</v>
      </c>
      <c r="I150" s="36">
        <f>ROUND(0,2)</f>
        <v>0</v>
      </c>
      <c r="J150" s="64">
        <f>ROUND(I150*H150,2)</f>
        <v>0</v>
      </c>
      <c r="K150" s="65">
        <v>0.20999999999999999</v>
      </c>
      <c r="L150" s="66">
        <f>IF(ISNUMBER(K150),ROUND(J150*(K150+1),2),0)</f>
        <v>0</v>
      </c>
      <c r="M150" s="12"/>
      <c r="N150" s="2"/>
      <c r="O150" s="2"/>
      <c r="P150" s="2"/>
      <c r="Q150" s="42">
        <f>IF(ISNUMBER(K150),IF(H150&gt;0,IF(I150&gt;0,J150,0),0),0)</f>
        <v>0</v>
      </c>
      <c r="R150" s="27">
        <f>IF(ISNUMBER(K150)=FALSE,J150,0)</f>
        <v>0</v>
      </c>
    </row>
    <row r="151">
      <c r="A151" s="9"/>
      <c r="B151" s="58" t="s">
        <v>76</v>
      </c>
      <c r="C151" s="1"/>
      <c r="D151" s="1"/>
      <c r="E151" s="59" t="s">
        <v>341</v>
      </c>
      <c r="F151" s="1"/>
      <c r="G151" s="1"/>
      <c r="H151" s="50"/>
      <c r="I151" s="1"/>
      <c r="J151" s="50"/>
      <c r="K151" s="1"/>
      <c r="L151" s="1"/>
      <c r="M151" s="12"/>
      <c r="N151" s="2"/>
      <c r="O151" s="2"/>
      <c r="P151" s="2"/>
      <c r="Q151" s="2"/>
    </row>
    <row r="152">
      <c r="A152" s="9"/>
      <c r="B152" s="58" t="s">
        <v>78</v>
      </c>
      <c r="C152" s="1"/>
      <c r="D152" s="1"/>
      <c r="E152" s="59" t="s">
        <v>342</v>
      </c>
      <c r="F152" s="1"/>
      <c r="G152" s="1"/>
      <c r="H152" s="50"/>
      <c r="I152" s="1"/>
      <c r="J152" s="50"/>
      <c r="K152" s="1"/>
      <c r="L152" s="1"/>
      <c r="M152" s="12"/>
      <c r="N152" s="2"/>
      <c r="O152" s="2"/>
      <c r="P152" s="2"/>
      <c r="Q152" s="2"/>
    </row>
    <row r="153">
      <c r="A153" s="9"/>
      <c r="B153" s="58" t="s">
        <v>80</v>
      </c>
      <c r="C153" s="1"/>
      <c r="D153" s="1"/>
      <c r="E153" s="59" t="s">
        <v>343</v>
      </c>
      <c r="F153" s="1"/>
      <c r="G153" s="1"/>
      <c r="H153" s="50"/>
      <c r="I153" s="1"/>
      <c r="J153" s="50"/>
      <c r="K153" s="1"/>
      <c r="L153" s="1"/>
      <c r="M153" s="12"/>
      <c r="N153" s="2"/>
      <c r="O153" s="2"/>
      <c r="P153" s="2"/>
      <c r="Q153" s="2"/>
    </row>
    <row r="154" thickBot="1">
      <c r="A154" s="9"/>
      <c r="B154" s="60" t="s">
        <v>82</v>
      </c>
      <c r="C154" s="31"/>
      <c r="D154" s="31"/>
      <c r="E154" s="61" t="s">
        <v>83</v>
      </c>
      <c r="F154" s="31"/>
      <c r="G154" s="31"/>
      <c r="H154" s="62"/>
      <c r="I154" s="31"/>
      <c r="J154" s="62"/>
      <c r="K154" s="31"/>
      <c r="L154" s="31"/>
      <c r="M154" s="12"/>
      <c r="N154" s="2"/>
      <c r="O154" s="2"/>
      <c r="P154" s="2"/>
      <c r="Q154" s="2"/>
    </row>
    <row r="155" thickTop="1">
      <c r="A155" s="9"/>
      <c r="B155" s="51">
        <v>25</v>
      </c>
      <c r="C155" s="52" t="s">
        <v>241</v>
      </c>
      <c r="D155" s="52" t="s">
        <v>88</v>
      </c>
      <c r="E155" s="52" t="s">
        <v>242</v>
      </c>
      <c r="F155" s="52" t="s">
        <v>3</v>
      </c>
      <c r="G155" s="53" t="s">
        <v>171</v>
      </c>
      <c r="H155" s="63">
        <v>49.158000000000001</v>
      </c>
      <c r="I155" s="36">
        <f>ROUND(0,2)</f>
        <v>0</v>
      </c>
      <c r="J155" s="64">
        <f>ROUND(I155*H155,2)</f>
        <v>0</v>
      </c>
      <c r="K155" s="65">
        <v>0.20999999999999999</v>
      </c>
      <c r="L155" s="66">
        <f>IF(ISNUMBER(K155),ROUND(J155*(K155+1),2),0)</f>
        <v>0</v>
      </c>
      <c r="M155" s="12"/>
      <c r="N155" s="2"/>
      <c r="O155" s="2"/>
      <c r="P155" s="2"/>
      <c r="Q155" s="42">
        <f>IF(ISNUMBER(K155),IF(H155&gt;0,IF(I155&gt;0,J155,0),0),0)</f>
        <v>0</v>
      </c>
      <c r="R155" s="27">
        <f>IF(ISNUMBER(K155)=FALSE,J155,0)</f>
        <v>0</v>
      </c>
    </row>
    <row r="156">
      <c r="A156" s="9"/>
      <c r="B156" s="58" t="s">
        <v>76</v>
      </c>
      <c r="C156" s="1"/>
      <c r="D156" s="1"/>
      <c r="E156" s="59" t="s">
        <v>344</v>
      </c>
      <c r="F156" s="1"/>
      <c r="G156" s="1"/>
      <c r="H156" s="50"/>
      <c r="I156" s="1"/>
      <c r="J156" s="50"/>
      <c r="K156" s="1"/>
      <c r="L156" s="1"/>
      <c r="M156" s="12"/>
      <c r="N156" s="2"/>
      <c r="O156" s="2"/>
      <c r="P156" s="2"/>
      <c r="Q156" s="2"/>
    </row>
    <row r="157">
      <c r="A157" s="9"/>
      <c r="B157" s="58" t="s">
        <v>78</v>
      </c>
      <c r="C157" s="1"/>
      <c r="D157" s="1"/>
      <c r="E157" s="59" t="s">
        <v>345</v>
      </c>
      <c r="F157" s="1"/>
      <c r="G157" s="1"/>
      <c r="H157" s="50"/>
      <c r="I157" s="1"/>
      <c r="J157" s="50"/>
      <c r="K157" s="1"/>
      <c r="L157" s="1"/>
      <c r="M157" s="12"/>
      <c r="N157" s="2"/>
      <c r="O157" s="2"/>
      <c r="P157" s="2"/>
      <c r="Q157" s="2"/>
    </row>
    <row r="158">
      <c r="A158" s="9"/>
      <c r="B158" s="58" t="s">
        <v>80</v>
      </c>
      <c r="C158" s="1"/>
      <c r="D158" s="1"/>
      <c r="E158" s="59" t="s">
        <v>245</v>
      </c>
      <c r="F158" s="1"/>
      <c r="G158" s="1"/>
      <c r="H158" s="50"/>
      <c r="I158" s="1"/>
      <c r="J158" s="50"/>
      <c r="K158" s="1"/>
      <c r="L158" s="1"/>
      <c r="M158" s="12"/>
      <c r="N158" s="2"/>
      <c r="O158" s="2"/>
      <c r="P158" s="2"/>
      <c r="Q158" s="2"/>
    </row>
    <row r="159" thickBot="1">
      <c r="A159" s="9"/>
      <c r="B159" s="60" t="s">
        <v>82</v>
      </c>
      <c r="C159" s="31"/>
      <c r="D159" s="31"/>
      <c r="E159" s="61" t="s">
        <v>83</v>
      </c>
      <c r="F159" s="31"/>
      <c r="G159" s="31"/>
      <c r="H159" s="62"/>
      <c r="I159" s="31"/>
      <c r="J159" s="62"/>
      <c r="K159" s="31"/>
      <c r="L159" s="31"/>
      <c r="M159" s="12"/>
      <c r="N159" s="2"/>
      <c r="O159" s="2"/>
      <c r="P159" s="2"/>
      <c r="Q159" s="2"/>
    </row>
    <row r="160" thickTop="1">
      <c r="A160" s="9"/>
      <c r="B160" s="51">
        <v>26</v>
      </c>
      <c r="C160" s="52" t="s">
        <v>346</v>
      </c>
      <c r="D160" s="52" t="s">
        <v>3</v>
      </c>
      <c r="E160" s="52" t="s">
        <v>347</v>
      </c>
      <c r="F160" s="52" t="s">
        <v>3</v>
      </c>
      <c r="G160" s="53" t="s">
        <v>157</v>
      </c>
      <c r="H160" s="63">
        <v>5273</v>
      </c>
      <c r="I160" s="36">
        <f>ROUND(0,2)</f>
        <v>0</v>
      </c>
      <c r="J160" s="64">
        <f>ROUND(I160*H160,2)</f>
        <v>0</v>
      </c>
      <c r="K160" s="65">
        <v>0.20999999999999999</v>
      </c>
      <c r="L160" s="66">
        <f>IF(ISNUMBER(K160),ROUND(J160*(K160+1),2),0)</f>
        <v>0</v>
      </c>
      <c r="M160" s="12"/>
      <c r="N160" s="2"/>
      <c r="O160" s="2"/>
      <c r="P160" s="2"/>
      <c r="Q160" s="42">
        <f>IF(ISNUMBER(K160),IF(H160&gt;0,IF(I160&gt;0,J160,0),0),0)</f>
        <v>0</v>
      </c>
      <c r="R160" s="27">
        <f>IF(ISNUMBER(K160)=FALSE,J160,0)</f>
        <v>0</v>
      </c>
    </row>
    <row r="161">
      <c r="A161" s="9"/>
      <c r="B161" s="58" t="s">
        <v>76</v>
      </c>
      <c r="C161" s="1"/>
      <c r="D161" s="1"/>
      <c r="E161" s="59" t="s">
        <v>3</v>
      </c>
      <c r="F161" s="1"/>
      <c r="G161" s="1"/>
      <c r="H161" s="50"/>
      <c r="I161" s="1"/>
      <c r="J161" s="50"/>
      <c r="K161" s="1"/>
      <c r="L161" s="1"/>
      <c r="M161" s="12"/>
      <c r="N161" s="2"/>
      <c r="O161" s="2"/>
      <c r="P161" s="2"/>
      <c r="Q161" s="2"/>
    </row>
    <row r="162">
      <c r="A162" s="9"/>
      <c r="B162" s="58" t="s">
        <v>78</v>
      </c>
      <c r="C162" s="1"/>
      <c r="D162" s="1"/>
      <c r="E162" s="59" t="s">
        <v>348</v>
      </c>
      <c r="F162" s="1"/>
      <c r="G162" s="1"/>
      <c r="H162" s="50"/>
      <c r="I162" s="1"/>
      <c r="J162" s="50"/>
      <c r="K162" s="1"/>
      <c r="L162" s="1"/>
      <c r="M162" s="12"/>
      <c r="N162" s="2"/>
      <c r="O162" s="2"/>
      <c r="P162" s="2"/>
      <c r="Q162" s="2"/>
    </row>
    <row r="163">
      <c r="A163" s="9"/>
      <c r="B163" s="58" t="s">
        <v>80</v>
      </c>
      <c r="C163" s="1"/>
      <c r="D163" s="1"/>
      <c r="E163" s="59" t="s">
        <v>349</v>
      </c>
      <c r="F163" s="1"/>
      <c r="G163" s="1"/>
      <c r="H163" s="50"/>
      <c r="I163" s="1"/>
      <c r="J163" s="50"/>
      <c r="K163" s="1"/>
      <c r="L163" s="1"/>
      <c r="M163" s="12"/>
      <c r="N163" s="2"/>
      <c r="O163" s="2"/>
      <c r="P163" s="2"/>
      <c r="Q163" s="2"/>
    </row>
    <row r="164" thickBot="1">
      <c r="A164" s="9"/>
      <c r="B164" s="60" t="s">
        <v>82</v>
      </c>
      <c r="C164" s="31"/>
      <c r="D164" s="31"/>
      <c r="E164" s="61" t="s">
        <v>83</v>
      </c>
      <c r="F164" s="31"/>
      <c r="G164" s="31"/>
      <c r="H164" s="62"/>
      <c r="I164" s="31"/>
      <c r="J164" s="62"/>
      <c r="K164" s="31"/>
      <c r="L164" s="31"/>
      <c r="M164" s="12"/>
      <c r="N164" s="2"/>
      <c r="O164" s="2"/>
      <c r="P164" s="2"/>
      <c r="Q164" s="2"/>
    </row>
    <row r="165" thickTop="1" thickBot="1" ht="25" customHeight="1">
      <c r="A165" s="9"/>
      <c r="B165" s="1"/>
      <c r="C165" s="67">
        <v>1</v>
      </c>
      <c r="D165" s="1"/>
      <c r="E165" s="67" t="s">
        <v>134</v>
      </c>
      <c r="F165" s="1"/>
      <c r="G165" s="68" t="s">
        <v>120</v>
      </c>
      <c r="H165" s="69">
        <f>J45+J50+J55+J60+J65+J70+J75+J80+J85+J90+J95+J100+J105+J110+J115+J120+J125+J130+J135+J140+J145+J150+J155+J160</f>
        <v>0</v>
      </c>
      <c r="I165" s="68" t="s">
        <v>121</v>
      </c>
      <c r="J165" s="70">
        <f>(L165-H165)</f>
        <v>0</v>
      </c>
      <c r="K165" s="68" t="s">
        <v>122</v>
      </c>
      <c r="L165" s="71">
        <f>L45+L50+L55+L60+L65+L70+L75+L80+L85+L90+L95+L100+L105+L110+L115+L120+L125+L130+L135+L140+L145+L150+L155+L160</f>
        <v>0</v>
      </c>
      <c r="M165" s="12"/>
      <c r="N165" s="2"/>
      <c r="O165" s="2"/>
      <c r="P165" s="2"/>
      <c r="Q165" s="42">
        <f>0+Q45+Q50+Q55+Q60+Q65+Q70+Q75+Q80+Q85+Q90+Q95+Q100+Q105+Q110+Q115+Q120+Q125+Q130+Q135+Q140+Q145+Q150+Q155+Q160</f>
        <v>0</v>
      </c>
      <c r="R165" s="27">
        <f>0+R45+R50+R55+R60+R65+R70+R75+R80+R85+R90+R95+R100+R105+R110+R115+R120+R125+R130+R135+R140+R145+R150+R155+R160</f>
        <v>0</v>
      </c>
      <c r="S165" s="72">
        <f>Q165*(1+J165)+R165</f>
        <v>0</v>
      </c>
    </row>
    <row r="166" thickTop="1" thickBot="1" ht="25" customHeight="1">
      <c r="A166" s="9"/>
      <c r="B166" s="73"/>
      <c r="C166" s="73"/>
      <c r="D166" s="73"/>
      <c r="E166" s="73"/>
      <c r="F166" s="73"/>
      <c r="G166" s="74" t="s">
        <v>123</v>
      </c>
      <c r="H166" s="75">
        <f>J45+J50+J55+J60+J65+J70+J75+J80+J85+J90+J95+J100+J105+J110+J115+J120+J125+J130+J135+J140+J145+J150+J155+J160</f>
        <v>0</v>
      </c>
      <c r="I166" s="74" t="s">
        <v>124</v>
      </c>
      <c r="J166" s="76">
        <f>0+J165</f>
        <v>0</v>
      </c>
      <c r="K166" s="74" t="s">
        <v>125</v>
      </c>
      <c r="L166" s="77">
        <f>L45+L50+L55+L60+L65+L70+L75+L80+L85+L90+L95+L100+L105+L110+L115+L120+L125+L130+L135+L140+L145+L150+L155+L160</f>
        <v>0</v>
      </c>
      <c r="M166" s="12"/>
      <c r="N166" s="2"/>
      <c r="O166" s="2"/>
      <c r="P166" s="2"/>
      <c r="Q166" s="2"/>
    </row>
    <row r="167" ht="40" customHeight="1">
      <c r="A167" s="9"/>
      <c r="B167" s="78" t="s">
        <v>350</v>
      </c>
      <c r="C167" s="1"/>
      <c r="D167" s="1"/>
      <c r="E167" s="1"/>
      <c r="F167" s="1"/>
      <c r="G167" s="1"/>
      <c r="H167" s="50"/>
      <c r="I167" s="1"/>
      <c r="J167" s="50"/>
      <c r="K167" s="1"/>
      <c r="L167" s="1"/>
      <c r="M167" s="12"/>
      <c r="N167" s="2"/>
      <c r="O167" s="2"/>
      <c r="P167" s="2"/>
      <c r="Q167" s="2"/>
    </row>
    <row r="168">
      <c r="A168" s="9"/>
      <c r="B168" s="51">
        <v>27</v>
      </c>
      <c r="C168" s="52" t="s">
        <v>351</v>
      </c>
      <c r="D168" s="52" t="s">
        <v>3</v>
      </c>
      <c r="E168" s="52" t="s">
        <v>352</v>
      </c>
      <c r="F168" s="52" t="s">
        <v>3</v>
      </c>
      <c r="G168" s="53" t="s">
        <v>171</v>
      </c>
      <c r="H168" s="54">
        <v>360</v>
      </c>
      <c r="I168" s="25">
        <f>ROUND(0,2)</f>
        <v>0</v>
      </c>
      <c r="J168" s="55">
        <f>ROUND(I168*H168,2)</f>
        <v>0</v>
      </c>
      <c r="K168" s="56">
        <v>0.20999999999999999</v>
      </c>
      <c r="L168" s="57">
        <f>IF(ISNUMBER(K168),ROUND(J168*(K168+1),2),0)</f>
        <v>0</v>
      </c>
      <c r="M168" s="12"/>
      <c r="N168" s="2"/>
      <c r="O168" s="2"/>
      <c r="P168" s="2"/>
      <c r="Q168" s="42">
        <f>IF(ISNUMBER(K168),IF(H168&gt;0,IF(I168&gt;0,J168,0),0),0)</f>
        <v>0</v>
      </c>
      <c r="R168" s="27">
        <f>IF(ISNUMBER(K168)=FALSE,J168,0)</f>
        <v>0</v>
      </c>
    </row>
    <row r="169">
      <c r="A169" s="9"/>
      <c r="B169" s="58" t="s">
        <v>76</v>
      </c>
      <c r="C169" s="1"/>
      <c r="D169" s="1"/>
      <c r="E169" s="59" t="s">
        <v>353</v>
      </c>
      <c r="F169" s="1"/>
      <c r="G169" s="1"/>
      <c r="H169" s="50"/>
      <c r="I169" s="1"/>
      <c r="J169" s="50"/>
      <c r="K169" s="1"/>
      <c r="L169" s="1"/>
      <c r="M169" s="12"/>
      <c r="N169" s="2"/>
      <c r="O169" s="2"/>
      <c r="P169" s="2"/>
      <c r="Q169" s="2"/>
    </row>
    <row r="170">
      <c r="A170" s="9"/>
      <c r="B170" s="58" t="s">
        <v>78</v>
      </c>
      <c r="C170" s="1"/>
      <c r="D170" s="1"/>
      <c r="E170" s="59" t="s">
        <v>354</v>
      </c>
      <c r="F170" s="1"/>
      <c r="G170" s="1"/>
      <c r="H170" s="50"/>
      <c r="I170" s="1"/>
      <c r="J170" s="50"/>
      <c r="K170" s="1"/>
      <c r="L170" s="1"/>
      <c r="M170" s="12"/>
      <c r="N170" s="2"/>
      <c r="O170" s="2"/>
      <c r="P170" s="2"/>
      <c r="Q170" s="2"/>
    </row>
    <row r="171">
      <c r="A171" s="9"/>
      <c r="B171" s="58" t="s">
        <v>80</v>
      </c>
      <c r="C171" s="1"/>
      <c r="D171" s="1"/>
      <c r="E171" s="59" t="s">
        <v>355</v>
      </c>
      <c r="F171" s="1"/>
      <c r="G171" s="1"/>
      <c r="H171" s="50"/>
      <c r="I171" s="1"/>
      <c r="J171" s="50"/>
      <c r="K171" s="1"/>
      <c r="L171" s="1"/>
      <c r="M171" s="12"/>
      <c r="N171" s="2"/>
      <c r="O171" s="2"/>
      <c r="P171" s="2"/>
      <c r="Q171" s="2"/>
    </row>
    <row r="172" thickBot="1">
      <c r="A172" s="9"/>
      <c r="B172" s="60" t="s">
        <v>82</v>
      </c>
      <c r="C172" s="31"/>
      <c r="D172" s="31"/>
      <c r="E172" s="61" t="s">
        <v>83</v>
      </c>
      <c r="F172" s="31"/>
      <c r="G172" s="31"/>
      <c r="H172" s="62"/>
      <c r="I172" s="31"/>
      <c r="J172" s="62"/>
      <c r="K172" s="31"/>
      <c r="L172" s="31"/>
      <c r="M172" s="12"/>
      <c r="N172" s="2"/>
      <c r="O172" s="2"/>
      <c r="P172" s="2"/>
      <c r="Q172" s="2"/>
    </row>
    <row r="173" thickTop="1">
      <c r="A173" s="9"/>
      <c r="B173" s="51">
        <v>28</v>
      </c>
      <c r="C173" s="52" t="s">
        <v>356</v>
      </c>
      <c r="D173" s="52" t="s">
        <v>3</v>
      </c>
      <c r="E173" s="52" t="s">
        <v>357</v>
      </c>
      <c r="F173" s="52" t="s">
        <v>3</v>
      </c>
      <c r="G173" s="53" t="s">
        <v>171</v>
      </c>
      <c r="H173" s="63">
        <v>1271</v>
      </c>
      <c r="I173" s="36">
        <f>ROUND(0,2)</f>
        <v>0</v>
      </c>
      <c r="J173" s="64">
        <f>ROUND(I173*H173,2)</f>
        <v>0</v>
      </c>
      <c r="K173" s="65">
        <v>0.20999999999999999</v>
      </c>
      <c r="L173" s="66">
        <f>IF(ISNUMBER(K173),ROUND(J173*(K173+1),2),0)</f>
        <v>0</v>
      </c>
      <c r="M173" s="12"/>
      <c r="N173" s="2"/>
      <c r="O173" s="2"/>
      <c r="P173" s="2"/>
      <c r="Q173" s="42">
        <f>IF(ISNUMBER(K173),IF(H173&gt;0,IF(I173&gt;0,J173,0),0),0)</f>
        <v>0</v>
      </c>
      <c r="R173" s="27">
        <f>IF(ISNUMBER(K173)=FALSE,J173,0)</f>
        <v>0</v>
      </c>
    </row>
    <row r="174">
      <c r="A174" s="9"/>
      <c r="B174" s="58" t="s">
        <v>76</v>
      </c>
      <c r="C174" s="1"/>
      <c r="D174" s="1"/>
      <c r="E174" s="59" t="s">
        <v>358</v>
      </c>
      <c r="F174" s="1"/>
      <c r="G174" s="1"/>
      <c r="H174" s="50"/>
      <c r="I174" s="1"/>
      <c r="J174" s="50"/>
      <c r="K174" s="1"/>
      <c r="L174" s="1"/>
      <c r="M174" s="12"/>
      <c r="N174" s="2"/>
      <c r="O174" s="2"/>
      <c r="P174" s="2"/>
      <c r="Q174" s="2"/>
    </row>
    <row r="175">
      <c r="A175" s="9"/>
      <c r="B175" s="58" t="s">
        <v>78</v>
      </c>
      <c r="C175" s="1"/>
      <c r="D175" s="1"/>
      <c r="E175" s="59" t="s">
        <v>359</v>
      </c>
      <c r="F175" s="1"/>
      <c r="G175" s="1"/>
      <c r="H175" s="50"/>
      <c r="I175" s="1"/>
      <c r="J175" s="50"/>
      <c r="K175" s="1"/>
      <c r="L175" s="1"/>
      <c r="M175" s="12"/>
      <c r="N175" s="2"/>
      <c r="O175" s="2"/>
      <c r="P175" s="2"/>
      <c r="Q175" s="2"/>
    </row>
    <row r="176">
      <c r="A176" s="9"/>
      <c r="B176" s="58" t="s">
        <v>80</v>
      </c>
      <c r="C176" s="1"/>
      <c r="D176" s="1"/>
      <c r="E176" s="59" t="s">
        <v>360</v>
      </c>
      <c r="F176" s="1"/>
      <c r="G176" s="1"/>
      <c r="H176" s="50"/>
      <c r="I176" s="1"/>
      <c r="J176" s="50"/>
      <c r="K176" s="1"/>
      <c r="L176" s="1"/>
      <c r="M176" s="12"/>
      <c r="N176" s="2"/>
      <c r="O176" s="2"/>
      <c r="P176" s="2"/>
      <c r="Q176" s="2"/>
    </row>
    <row r="177" thickBot="1">
      <c r="A177" s="9"/>
      <c r="B177" s="60" t="s">
        <v>82</v>
      </c>
      <c r="C177" s="31"/>
      <c r="D177" s="31"/>
      <c r="E177" s="61" t="s">
        <v>83</v>
      </c>
      <c r="F177" s="31"/>
      <c r="G177" s="31"/>
      <c r="H177" s="62"/>
      <c r="I177" s="31"/>
      <c r="J177" s="62"/>
      <c r="K177" s="31"/>
      <c r="L177" s="31"/>
      <c r="M177" s="12"/>
      <c r="N177" s="2"/>
      <c r="O177" s="2"/>
      <c r="P177" s="2"/>
      <c r="Q177" s="2"/>
    </row>
    <row r="178" thickTop="1">
      <c r="A178" s="9"/>
      <c r="B178" s="51">
        <v>29</v>
      </c>
      <c r="C178" s="52" t="s">
        <v>361</v>
      </c>
      <c r="D178" s="52" t="s">
        <v>3</v>
      </c>
      <c r="E178" s="52" t="s">
        <v>362</v>
      </c>
      <c r="F178" s="52" t="s">
        <v>3</v>
      </c>
      <c r="G178" s="53" t="s">
        <v>157</v>
      </c>
      <c r="H178" s="63">
        <v>13498</v>
      </c>
      <c r="I178" s="36">
        <f>ROUND(0,2)</f>
        <v>0</v>
      </c>
      <c r="J178" s="64">
        <f>ROUND(I178*H178,2)</f>
        <v>0</v>
      </c>
      <c r="K178" s="65">
        <v>0.20999999999999999</v>
      </c>
      <c r="L178" s="66">
        <f>IF(ISNUMBER(K178),ROUND(J178*(K178+1),2),0)</f>
        <v>0</v>
      </c>
      <c r="M178" s="12"/>
      <c r="N178" s="2"/>
      <c r="O178" s="2"/>
      <c r="P178" s="2"/>
      <c r="Q178" s="42">
        <f>IF(ISNUMBER(K178),IF(H178&gt;0,IF(I178&gt;0,J178,0),0),0)</f>
        <v>0</v>
      </c>
      <c r="R178" s="27">
        <f>IF(ISNUMBER(K178)=FALSE,J178,0)</f>
        <v>0</v>
      </c>
    </row>
    <row r="179">
      <c r="A179" s="9"/>
      <c r="B179" s="58" t="s">
        <v>76</v>
      </c>
      <c r="C179" s="1"/>
      <c r="D179" s="1"/>
      <c r="E179" s="59" t="s">
        <v>363</v>
      </c>
      <c r="F179" s="1"/>
      <c r="G179" s="1"/>
      <c r="H179" s="50"/>
      <c r="I179" s="1"/>
      <c r="J179" s="50"/>
      <c r="K179" s="1"/>
      <c r="L179" s="1"/>
      <c r="M179" s="12"/>
      <c r="N179" s="2"/>
      <c r="O179" s="2"/>
      <c r="P179" s="2"/>
      <c r="Q179" s="2"/>
    </row>
    <row r="180">
      <c r="A180" s="9"/>
      <c r="B180" s="58" t="s">
        <v>78</v>
      </c>
      <c r="C180" s="1"/>
      <c r="D180" s="1"/>
      <c r="E180" s="59" t="s">
        <v>364</v>
      </c>
      <c r="F180" s="1"/>
      <c r="G180" s="1"/>
      <c r="H180" s="50"/>
      <c r="I180" s="1"/>
      <c r="J180" s="50"/>
      <c r="K180" s="1"/>
      <c r="L180" s="1"/>
      <c r="M180" s="12"/>
      <c r="N180" s="2"/>
      <c r="O180" s="2"/>
      <c r="P180" s="2"/>
      <c r="Q180" s="2"/>
    </row>
    <row r="181">
      <c r="A181" s="9"/>
      <c r="B181" s="58" t="s">
        <v>80</v>
      </c>
      <c r="C181" s="1"/>
      <c r="D181" s="1"/>
      <c r="E181" s="59" t="s">
        <v>365</v>
      </c>
      <c r="F181" s="1"/>
      <c r="G181" s="1"/>
      <c r="H181" s="50"/>
      <c r="I181" s="1"/>
      <c r="J181" s="50"/>
      <c r="K181" s="1"/>
      <c r="L181" s="1"/>
      <c r="M181" s="12"/>
      <c r="N181" s="2"/>
      <c r="O181" s="2"/>
      <c r="P181" s="2"/>
      <c r="Q181" s="2"/>
    </row>
    <row r="182" thickBot="1">
      <c r="A182" s="9"/>
      <c r="B182" s="60" t="s">
        <v>82</v>
      </c>
      <c r="C182" s="31"/>
      <c r="D182" s="31"/>
      <c r="E182" s="61" t="s">
        <v>83</v>
      </c>
      <c r="F182" s="31"/>
      <c r="G182" s="31"/>
      <c r="H182" s="62"/>
      <c r="I182" s="31"/>
      <c r="J182" s="62"/>
      <c r="K182" s="31"/>
      <c r="L182" s="31"/>
      <c r="M182" s="12"/>
      <c r="N182" s="2"/>
      <c r="O182" s="2"/>
      <c r="P182" s="2"/>
      <c r="Q182" s="2"/>
    </row>
    <row r="183" thickTop="1">
      <c r="A183" s="9"/>
      <c r="B183" s="51">
        <v>30</v>
      </c>
      <c r="C183" s="52" t="s">
        <v>366</v>
      </c>
      <c r="D183" s="52" t="s">
        <v>3</v>
      </c>
      <c r="E183" s="52" t="s">
        <v>367</v>
      </c>
      <c r="F183" s="52" t="s">
        <v>3</v>
      </c>
      <c r="G183" s="53" t="s">
        <v>157</v>
      </c>
      <c r="H183" s="63">
        <v>7516</v>
      </c>
      <c r="I183" s="36">
        <f>ROUND(0,2)</f>
        <v>0</v>
      </c>
      <c r="J183" s="64">
        <f>ROUND(I183*H183,2)</f>
        <v>0</v>
      </c>
      <c r="K183" s="65">
        <v>0.20999999999999999</v>
      </c>
      <c r="L183" s="66">
        <f>IF(ISNUMBER(K183),ROUND(J183*(K183+1),2),0)</f>
        <v>0</v>
      </c>
      <c r="M183" s="12"/>
      <c r="N183" s="2"/>
      <c r="O183" s="2"/>
      <c r="P183" s="2"/>
      <c r="Q183" s="42">
        <f>IF(ISNUMBER(K183),IF(H183&gt;0,IF(I183&gt;0,J183,0),0),0)</f>
        <v>0</v>
      </c>
      <c r="R183" s="27">
        <f>IF(ISNUMBER(K183)=FALSE,J183,0)</f>
        <v>0</v>
      </c>
    </row>
    <row r="184">
      <c r="A184" s="9"/>
      <c r="B184" s="58" t="s">
        <v>76</v>
      </c>
      <c r="C184" s="1"/>
      <c r="D184" s="1"/>
      <c r="E184" s="59" t="s">
        <v>368</v>
      </c>
      <c r="F184" s="1"/>
      <c r="G184" s="1"/>
      <c r="H184" s="50"/>
      <c r="I184" s="1"/>
      <c r="J184" s="50"/>
      <c r="K184" s="1"/>
      <c r="L184" s="1"/>
      <c r="M184" s="12"/>
      <c r="N184" s="2"/>
      <c r="O184" s="2"/>
      <c r="P184" s="2"/>
      <c r="Q184" s="2"/>
    </row>
    <row r="185">
      <c r="A185" s="9"/>
      <c r="B185" s="58" t="s">
        <v>78</v>
      </c>
      <c r="C185" s="1"/>
      <c r="D185" s="1"/>
      <c r="E185" s="59" t="s">
        <v>369</v>
      </c>
      <c r="F185" s="1"/>
      <c r="G185" s="1"/>
      <c r="H185" s="50"/>
      <c r="I185" s="1"/>
      <c r="J185" s="50"/>
      <c r="K185" s="1"/>
      <c r="L185" s="1"/>
      <c r="M185" s="12"/>
      <c r="N185" s="2"/>
      <c r="O185" s="2"/>
      <c r="P185" s="2"/>
      <c r="Q185" s="2"/>
    </row>
    <row r="186">
      <c r="A186" s="9"/>
      <c r="B186" s="58" t="s">
        <v>80</v>
      </c>
      <c r="C186" s="1"/>
      <c r="D186" s="1"/>
      <c r="E186" s="59" t="s">
        <v>365</v>
      </c>
      <c r="F186" s="1"/>
      <c r="G186" s="1"/>
      <c r="H186" s="50"/>
      <c r="I186" s="1"/>
      <c r="J186" s="50"/>
      <c r="K186" s="1"/>
      <c r="L186" s="1"/>
      <c r="M186" s="12"/>
      <c r="N186" s="2"/>
      <c r="O186" s="2"/>
      <c r="P186" s="2"/>
      <c r="Q186" s="2"/>
    </row>
    <row r="187" thickBot="1">
      <c r="A187" s="9"/>
      <c r="B187" s="60" t="s">
        <v>82</v>
      </c>
      <c r="C187" s="31"/>
      <c r="D187" s="31"/>
      <c r="E187" s="61" t="s">
        <v>83</v>
      </c>
      <c r="F187" s="31"/>
      <c r="G187" s="31"/>
      <c r="H187" s="62"/>
      <c r="I187" s="31"/>
      <c r="J187" s="62"/>
      <c r="K187" s="31"/>
      <c r="L187" s="31"/>
      <c r="M187" s="12"/>
      <c r="N187" s="2"/>
      <c r="O187" s="2"/>
      <c r="P187" s="2"/>
      <c r="Q187" s="2"/>
    </row>
    <row r="188" thickTop="1" thickBot="1" ht="25" customHeight="1">
      <c r="A188" s="9"/>
      <c r="B188" s="1"/>
      <c r="C188" s="67">
        <v>2</v>
      </c>
      <c r="D188" s="1"/>
      <c r="E188" s="67" t="s">
        <v>266</v>
      </c>
      <c r="F188" s="1"/>
      <c r="G188" s="68" t="s">
        <v>120</v>
      </c>
      <c r="H188" s="69">
        <f>J168+J173+J178+J183</f>
        <v>0</v>
      </c>
      <c r="I188" s="68" t="s">
        <v>121</v>
      </c>
      <c r="J188" s="70">
        <f>(L188-H188)</f>
        <v>0</v>
      </c>
      <c r="K188" s="68" t="s">
        <v>122</v>
      </c>
      <c r="L188" s="71">
        <f>L168+L173+L178+L183</f>
        <v>0</v>
      </c>
      <c r="M188" s="12"/>
      <c r="N188" s="2"/>
      <c r="O188" s="2"/>
      <c r="P188" s="2"/>
      <c r="Q188" s="42">
        <f>0+Q168+Q173+Q178+Q183</f>
        <v>0</v>
      </c>
      <c r="R188" s="27">
        <f>0+R168+R173+R178+R183</f>
        <v>0</v>
      </c>
      <c r="S188" s="72">
        <f>Q188*(1+J188)+R188</f>
        <v>0</v>
      </c>
    </row>
    <row r="189" thickTop="1" thickBot="1" ht="25" customHeight="1">
      <c r="A189" s="9"/>
      <c r="B189" s="73"/>
      <c r="C189" s="73"/>
      <c r="D189" s="73"/>
      <c r="E189" s="73"/>
      <c r="F189" s="73"/>
      <c r="G189" s="74" t="s">
        <v>123</v>
      </c>
      <c r="H189" s="75">
        <f>J168+J173+J178+J183</f>
        <v>0</v>
      </c>
      <c r="I189" s="74" t="s">
        <v>124</v>
      </c>
      <c r="J189" s="76">
        <f>0+J188</f>
        <v>0</v>
      </c>
      <c r="K189" s="74" t="s">
        <v>125</v>
      </c>
      <c r="L189" s="77">
        <f>L168+L173+L178+L183</f>
        <v>0</v>
      </c>
      <c r="M189" s="12"/>
      <c r="N189" s="2"/>
      <c r="O189" s="2"/>
      <c r="P189" s="2"/>
      <c r="Q189" s="2"/>
    </row>
    <row r="190" ht="40" customHeight="1">
      <c r="A190" s="9"/>
      <c r="B190" s="78" t="s">
        <v>370</v>
      </c>
      <c r="C190" s="1"/>
      <c r="D190" s="1"/>
      <c r="E190" s="1"/>
      <c r="F190" s="1"/>
      <c r="G190" s="1"/>
      <c r="H190" s="50"/>
      <c r="I190" s="1"/>
      <c r="J190" s="50"/>
      <c r="K190" s="1"/>
      <c r="L190" s="1"/>
      <c r="M190" s="12"/>
      <c r="N190" s="2"/>
      <c r="O190" s="2"/>
      <c r="P190" s="2"/>
      <c r="Q190" s="2"/>
    </row>
    <row r="191">
      <c r="A191" s="9"/>
      <c r="B191" s="51">
        <v>31</v>
      </c>
      <c r="C191" s="52" t="s">
        <v>371</v>
      </c>
      <c r="D191" s="52" t="s">
        <v>85</v>
      </c>
      <c r="E191" s="52" t="s">
        <v>372</v>
      </c>
      <c r="F191" s="52" t="s">
        <v>3</v>
      </c>
      <c r="G191" s="53" t="s">
        <v>171</v>
      </c>
      <c r="H191" s="54">
        <v>10.839</v>
      </c>
      <c r="I191" s="25">
        <f>ROUND(0,2)</f>
        <v>0</v>
      </c>
      <c r="J191" s="55">
        <f>ROUND(I191*H191,2)</f>
        <v>0</v>
      </c>
      <c r="K191" s="56">
        <v>0.20999999999999999</v>
      </c>
      <c r="L191" s="57">
        <f>IF(ISNUMBER(K191),ROUND(J191*(K191+1),2),0)</f>
        <v>0</v>
      </c>
      <c r="M191" s="12"/>
      <c r="N191" s="2"/>
      <c r="O191" s="2"/>
      <c r="P191" s="2"/>
      <c r="Q191" s="42">
        <f>IF(ISNUMBER(K191),IF(H191&gt;0,IF(I191&gt;0,J191,0),0),0)</f>
        <v>0</v>
      </c>
      <c r="R191" s="27">
        <f>IF(ISNUMBER(K191)=FALSE,J191,0)</f>
        <v>0</v>
      </c>
    </row>
    <row r="192">
      <c r="A192" s="9"/>
      <c r="B192" s="58" t="s">
        <v>76</v>
      </c>
      <c r="C192" s="1"/>
      <c r="D192" s="1"/>
      <c r="E192" s="59" t="s">
        <v>373</v>
      </c>
      <c r="F192" s="1"/>
      <c r="G192" s="1"/>
      <c r="H192" s="50"/>
      <c r="I192" s="1"/>
      <c r="J192" s="50"/>
      <c r="K192" s="1"/>
      <c r="L192" s="1"/>
      <c r="M192" s="12"/>
      <c r="N192" s="2"/>
      <c r="O192" s="2"/>
      <c r="P192" s="2"/>
      <c r="Q192" s="2"/>
    </row>
    <row r="193">
      <c r="A193" s="9"/>
      <c r="B193" s="58" t="s">
        <v>78</v>
      </c>
      <c r="C193" s="1"/>
      <c r="D193" s="1"/>
      <c r="E193" s="59" t="s">
        <v>374</v>
      </c>
      <c r="F193" s="1"/>
      <c r="G193" s="1"/>
      <c r="H193" s="50"/>
      <c r="I193" s="1"/>
      <c r="J193" s="50"/>
      <c r="K193" s="1"/>
      <c r="L193" s="1"/>
      <c r="M193" s="12"/>
      <c r="N193" s="2"/>
      <c r="O193" s="2"/>
      <c r="P193" s="2"/>
      <c r="Q193" s="2"/>
    </row>
    <row r="194">
      <c r="A194" s="9"/>
      <c r="B194" s="58" t="s">
        <v>80</v>
      </c>
      <c r="C194" s="1"/>
      <c r="D194" s="1"/>
      <c r="E194" s="59" t="s">
        <v>360</v>
      </c>
      <c r="F194" s="1"/>
      <c r="G194" s="1"/>
      <c r="H194" s="50"/>
      <c r="I194" s="1"/>
      <c r="J194" s="50"/>
      <c r="K194" s="1"/>
      <c r="L194" s="1"/>
      <c r="M194" s="12"/>
      <c r="N194" s="2"/>
      <c r="O194" s="2"/>
      <c r="P194" s="2"/>
      <c r="Q194" s="2"/>
    </row>
    <row r="195" thickBot="1">
      <c r="A195" s="9"/>
      <c r="B195" s="60" t="s">
        <v>82</v>
      </c>
      <c r="C195" s="31"/>
      <c r="D195" s="31"/>
      <c r="E195" s="61" t="s">
        <v>83</v>
      </c>
      <c r="F195" s="31"/>
      <c r="G195" s="31"/>
      <c r="H195" s="62"/>
      <c r="I195" s="31"/>
      <c r="J195" s="62"/>
      <c r="K195" s="31"/>
      <c r="L195" s="31"/>
      <c r="M195" s="12"/>
      <c r="N195" s="2"/>
      <c r="O195" s="2"/>
      <c r="P195" s="2"/>
      <c r="Q195" s="2"/>
    </row>
    <row r="196" thickTop="1">
      <c r="A196" s="9"/>
      <c r="B196" s="51">
        <v>32</v>
      </c>
      <c r="C196" s="52" t="s">
        <v>375</v>
      </c>
      <c r="D196" s="52" t="s">
        <v>3</v>
      </c>
      <c r="E196" s="52" t="s">
        <v>376</v>
      </c>
      <c r="F196" s="52" t="s">
        <v>3</v>
      </c>
      <c r="G196" s="53" t="s">
        <v>171</v>
      </c>
      <c r="H196" s="63">
        <v>27</v>
      </c>
      <c r="I196" s="36">
        <f>ROUND(0,2)</f>
        <v>0</v>
      </c>
      <c r="J196" s="64">
        <f>ROUND(I196*H196,2)</f>
        <v>0</v>
      </c>
      <c r="K196" s="65">
        <v>0.20999999999999999</v>
      </c>
      <c r="L196" s="66">
        <f>IF(ISNUMBER(K196),ROUND(J196*(K196+1),2),0)</f>
        <v>0</v>
      </c>
      <c r="M196" s="12"/>
      <c r="N196" s="2"/>
      <c r="O196" s="2"/>
      <c r="P196" s="2"/>
      <c r="Q196" s="42">
        <f>IF(ISNUMBER(K196),IF(H196&gt;0,IF(I196&gt;0,J196,0),0),0)</f>
        <v>0</v>
      </c>
      <c r="R196" s="27">
        <f>IF(ISNUMBER(K196)=FALSE,J196,0)</f>
        <v>0</v>
      </c>
    </row>
    <row r="197">
      <c r="A197" s="9"/>
      <c r="B197" s="58" t="s">
        <v>76</v>
      </c>
      <c r="C197" s="1"/>
      <c r="D197" s="1"/>
      <c r="E197" s="59" t="s">
        <v>377</v>
      </c>
      <c r="F197" s="1"/>
      <c r="G197" s="1"/>
      <c r="H197" s="50"/>
      <c r="I197" s="1"/>
      <c r="J197" s="50"/>
      <c r="K197" s="1"/>
      <c r="L197" s="1"/>
      <c r="M197" s="12"/>
      <c r="N197" s="2"/>
      <c r="O197" s="2"/>
      <c r="P197" s="2"/>
      <c r="Q197" s="2"/>
    </row>
    <row r="198">
      <c r="A198" s="9"/>
      <c r="B198" s="58" t="s">
        <v>78</v>
      </c>
      <c r="C198" s="1"/>
      <c r="D198" s="1"/>
      <c r="E198" s="59" t="s">
        <v>378</v>
      </c>
      <c r="F198" s="1"/>
      <c r="G198" s="1"/>
      <c r="H198" s="50"/>
      <c r="I198" s="1"/>
      <c r="J198" s="50"/>
      <c r="K198" s="1"/>
      <c r="L198" s="1"/>
      <c r="M198" s="12"/>
      <c r="N198" s="2"/>
      <c r="O198" s="2"/>
      <c r="P198" s="2"/>
      <c r="Q198" s="2"/>
    </row>
    <row r="199">
      <c r="A199" s="9"/>
      <c r="B199" s="58" t="s">
        <v>80</v>
      </c>
      <c r="C199" s="1"/>
      <c r="D199" s="1"/>
      <c r="E199" s="59" t="s">
        <v>379</v>
      </c>
      <c r="F199" s="1"/>
      <c r="G199" s="1"/>
      <c r="H199" s="50"/>
      <c r="I199" s="1"/>
      <c r="J199" s="50"/>
      <c r="K199" s="1"/>
      <c r="L199" s="1"/>
      <c r="M199" s="12"/>
      <c r="N199" s="2"/>
      <c r="O199" s="2"/>
      <c r="P199" s="2"/>
      <c r="Q199" s="2"/>
    </row>
    <row r="200" thickBot="1">
      <c r="A200" s="9"/>
      <c r="B200" s="60" t="s">
        <v>82</v>
      </c>
      <c r="C200" s="31"/>
      <c r="D200" s="31"/>
      <c r="E200" s="61" t="s">
        <v>83</v>
      </c>
      <c r="F200" s="31"/>
      <c r="G200" s="31"/>
      <c r="H200" s="62"/>
      <c r="I200" s="31"/>
      <c r="J200" s="62"/>
      <c r="K200" s="31"/>
      <c r="L200" s="31"/>
      <c r="M200" s="12"/>
      <c r="N200" s="2"/>
      <c r="O200" s="2"/>
      <c r="P200" s="2"/>
      <c r="Q200" s="2"/>
    </row>
    <row r="201" thickTop="1">
      <c r="A201" s="9"/>
      <c r="B201" s="51">
        <v>33</v>
      </c>
      <c r="C201" s="52" t="s">
        <v>380</v>
      </c>
      <c r="D201" s="52" t="s">
        <v>3</v>
      </c>
      <c r="E201" s="52" t="s">
        <v>381</v>
      </c>
      <c r="F201" s="52" t="s">
        <v>3</v>
      </c>
      <c r="G201" s="53" t="s">
        <v>171</v>
      </c>
      <c r="H201" s="63">
        <v>111</v>
      </c>
      <c r="I201" s="36">
        <f>ROUND(0,2)</f>
        <v>0</v>
      </c>
      <c r="J201" s="64">
        <f>ROUND(I201*H201,2)</f>
        <v>0</v>
      </c>
      <c r="K201" s="65">
        <v>0.20999999999999999</v>
      </c>
      <c r="L201" s="66">
        <f>IF(ISNUMBER(K201),ROUND(J201*(K201+1),2),0)</f>
        <v>0</v>
      </c>
      <c r="M201" s="12"/>
      <c r="N201" s="2"/>
      <c r="O201" s="2"/>
      <c r="P201" s="2"/>
      <c r="Q201" s="42">
        <f>IF(ISNUMBER(K201),IF(H201&gt;0,IF(I201&gt;0,J201,0),0),0)</f>
        <v>0</v>
      </c>
      <c r="R201" s="27">
        <f>IF(ISNUMBER(K201)=FALSE,J201,0)</f>
        <v>0</v>
      </c>
    </row>
    <row r="202">
      <c r="A202" s="9"/>
      <c r="B202" s="58" t="s">
        <v>76</v>
      </c>
      <c r="C202" s="1"/>
      <c r="D202" s="1"/>
      <c r="E202" s="59" t="s">
        <v>382</v>
      </c>
      <c r="F202" s="1"/>
      <c r="G202" s="1"/>
      <c r="H202" s="50"/>
      <c r="I202" s="1"/>
      <c r="J202" s="50"/>
      <c r="K202" s="1"/>
      <c r="L202" s="1"/>
      <c r="M202" s="12"/>
      <c r="N202" s="2"/>
      <c r="O202" s="2"/>
      <c r="P202" s="2"/>
      <c r="Q202" s="2"/>
    </row>
    <row r="203">
      <c r="A203" s="9"/>
      <c r="B203" s="58" t="s">
        <v>78</v>
      </c>
      <c r="C203" s="1"/>
      <c r="D203" s="1"/>
      <c r="E203" s="59" t="s">
        <v>383</v>
      </c>
      <c r="F203" s="1"/>
      <c r="G203" s="1"/>
      <c r="H203" s="50"/>
      <c r="I203" s="1"/>
      <c r="J203" s="50"/>
      <c r="K203" s="1"/>
      <c r="L203" s="1"/>
      <c r="M203" s="12"/>
      <c r="N203" s="2"/>
      <c r="O203" s="2"/>
      <c r="P203" s="2"/>
      <c r="Q203" s="2"/>
    </row>
    <row r="204">
      <c r="A204" s="9"/>
      <c r="B204" s="58" t="s">
        <v>80</v>
      </c>
      <c r="C204" s="1"/>
      <c r="D204" s="1"/>
      <c r="E204" s="59" t="s">
        <v>360</v>
      </c>
      <c r="F204" s="1"/>
      <c r="G204" s="1"/>
      <c r="H204" s="50"/>
      <c r="I204" s="1"/>
      <c r="J204" s="50"/>
      <c r="K204" s="1"/>
      <c r="L204" s="1"/>
      <c r="M204" s="12"/>
      <c r="N204" s="2"/>
      <c r="O204" s="2"/>
      <c r="P204" s="2"/>
      <c r="Q204" s="2"/>
    </row>
    <row r="205" thickBot="1">
      <c r="A205" s="9"/>
      <c r="B205" s="60" t="s">
        <v>82</v>
      </c>
      <c r="C205" s="31"/>
      <c r="D205" s="31"/>
      <c r="E205" s="61" t="s">
        <v>83</v>
      </c>
      <c r="F205" s="31"/>
      <c r="G205" s="31"/>
      <c r="H205" s="62"/>
      <c r="I205" s="31"/>
      <c r="J205" s="62"/>
      <c r="K205" s="31"/>
      <c r="L205" s="31"/>
      <c r="M205" s="12"/>
      <c r="N205" s="2"/>
      <c r="O205" s="2"/>
      <c r="P205" s="2"/>
      <c r="Q205" s="2"/>
    </row>
    <row r="206" thickTop="1" thickBot="1" ht="25" customHeight="1">
      <c r="A206" s="9"/>
      <c r="B206" s="1"/>
      <c r="C206" s="67">
        <v>4</v>
      </c>
      <c r="D206" s="1"/>
      <c r="E206" s="67" t="s">
        <v>267</v>
      </c>
      <c r="F206" s="1"/>
      <c r="G206" s="68" t="s">
        <v>120</v>
      </c>
      <c r="H206" s="69">
        <f>J191+J196+J201</f>
        <v>0</v>
      </c>
      <c r="I206" s="68" t="s">
        <v>121</v>
      </c>
      <c r="J206" s="70">
        <f>(L206-H206)</f>
        <v>0</v>
      </c>
      <c r="K206" s="68" t="s">
        <v>122</v>
      </c>
      <c r="L206" s="71">
        <f>L191+L196+L201</f>
        <v>0</v>
      </c>
      <c r="M206" s="12"/>
      <c r="N206" s="2"/>
      <c r="O206" s="2"/>
      <c r="P206" s="2"/>
      <c r="Q206" s="42">
        <f>0+Q191+Q196+Q201</f>
        <v>0</v>
      </c>
      <c r="R206" s="27">
        <f>0+R191+R196+R201</f>
        <v>0</v>
      </c>
      <c r="S206" s="72">
        <f>Q206*(1+J206)+R206</f>
        <v>0</v>
      </c>
    </row>
    <row r="207" thickTop="1" thickBot="1" ht="25" customHeight="1">
      <c r="A207" s="9"/>
      <c r="B207" s="73"/>
      <c r="C207" s="73"/>
      <c r="D207" s="73"/>
      <c r="E207" s="73"/>
      <c r="F207" s="73"/>
      <c r="G207" s="74" t="s">
        <v>123</v>
      </c>
      <c r="H207" s="75">
        <f>J191+J196+J201</f>
        <v>0</v>
      </c>
      <c r="I207" s="74" t="s">
        <v>124</v>
      </c>
      <c r="J207" s="76">
        <f>0+J206</f>
        <v>0</v>
      </c>
      <c r="K207" s="74" t="s">
        <v>125</v>
      </c>
      <c r="L207" s="77">
        <f>L191+L196+L201</f>
        <v>0</v>
      </c>
      <c r="M207" s="12"/>
      <c r="N207" s="2"/>
      <c r="O207" s="2"/>
      <c r="P207" s="2"/>
      <c r="Q207" s="2"/>
    </row>
    <row r="208" ht="40" customHeight="1">
      <c r="A208" s="9"/>
      <c r="B208" s="78" t="s">
        <v>384</v>
      </c>
      <c r="C208" s="1"/>
      <c r="D208" s="1"/>
      <c r="E208" s="1"/>
      <c r="F208" s="1"/>
      <c r="G208" s="1"/>
      <c r="H208" s="50"/>
      <c r="I208" s="1"/>
      <c r="J208" s="50"/>
      <c r="K208" s="1"/>
      <c r="L208" s="1"/>
      <c r="M208" s="12"/>
      <c r="N208" s="2"/>
      <c r="O208" s="2"/>
      <c r="P208" s="2"/>
      <c r="Q208" s="2"/>
    </row>
    <row r="209">
      <c r="A209" s="9"/>
      <c r="B209" s="51">
        <v>34</v>
      </c>
      <c r="C209" s="52" t="s">
        <v>385</v>
      </c>
      <c r="D209" s="52" t="s">
        <v>88</v>
      </c>
      <c r="E209" s="52" t="s">
        <v>386</v>
      </c>
      <c r="F209" s="52" t="s">
        <v>3</v>
      </c>
      <c r="G209" s="53" t="s">
        <v>157</v>
      </c>
      <c r="H209" s="54">
        <v>5273</v>
      </c>
      <c r="I209" s="25">
        <f>ROUND(0,2)</f>
        <v>0</v>
      </c>
      <c r="J209" s="55">
        <f>ROUND(I209*H209,2)</f>
        <v>0</v>
      </c>
      <c r="K209" s="56">
        <v>0.20999999999999999</v>
      </c>
      <c r="L209" s="57">
        <f>IF(ISNUMBER(K209),ROUND(J209*(K209+1),2),0)</f>
        <v>0</v>
      </c>
      <c r="M209" s="12"/>
      <c r="N209" s="2"/>
      <c r="O209" s="2"/>
      <c r="P209" s="2"/>
      <c r="Q209" s="42">
        <f>IF(ISNUMBER(K209),IF(H209&gt;0,IF(I209&gt;0,J209,0),0),0)</f>
        <v>0</v>
      </c>
      <c r="R209" s="27">
        <f>IF(ISNUMBER(K209)=FALSE,J209,0)</f>
        <v>0</v>
      </c>
    </row>
    <row r="210">
      <c r="A210" s="9"/>
      <c r="B210" s="58" t="s">
        <v>76</v>
      </c>
      <c r="C210" s="1"/>
      <c r="D210" s="1"/>
      <c r="E210" s="59" t="s">
        <v>387</v>
      </c>
      <c r="F210" s="1"/>
      <c r="G210" s="1"/>
      <c r="H210" s="50"/>
      <c r="I210" s="1"/>
      <c r="J210" s="50"/>
      <c r="K210" s="1"/>
      <c r="L210" s="1"/>
      <c r="M210" s="12"/>
      <c r="N210" s="2"/>
      <c r="O210" s="2"/>
      <c r="P210" s="2"/>
      <c r="Q210" s="2"/>
    </row>
    <row r="211">
      <c r="A211" s="9"/>
      <c r="B211" s="58" t="s">
        <v>78</v>
      </c>
      <c r="C211" s="1"/>
      <c r="D211" s="1"/>
      <c r="E211" s="59" t="s">
        <v>388</v>
      </c>
      <c r="F211" s="1"/>
      <c r="G211" s="1"/>
      <c r="H211" s="50"/>
      <c r="I211" s="1"/>
      <c r="J211" s="50"/>
      <c r="K211" s="1"/>
      <c r="L211" s="1"/>
      <c r="M211" s="12"/>
      <c r="N211" s="2"/>
      <c r="O211" s="2"/>
      <c r="P211" s="2"/>
      <c r="Q211" s="2"/>
    </row>
    <row r="212">
      <c r="A212" s="9"/>
      <c r="B212" s="58" t="s">
        <v>80</v>
      </c>
      <c r="C212" s="1"/>
      <c r="D212" s="1"/>
      <c r="E212" s="59" t="s">
        <v>389</v>
      </c>
      <c r="F212" s="1"/>
      <c r="G212" s="1"/>
      <c r="H212" s="50"/>
      <c r="I212" s="1"/>
      <c r="J212" s="50"/>
      <c r="K212" s="1"/>
      <c r="L212" s="1"/>
      <c r="M212" s="12"/>
      <c r="N212" s="2"/>
      <c r="O212" s="2"/>
      <c r="P212" s="2"/>
      <c r="Q212" s="2"/>
    </row>
    <row r="213" thickBot="1">
      <c r="A213" s="9"/>
      <c r="B213" s="60" t="s">
        <v>82</v>
      </c>
      <c r="C213" s="31"/>
      <c r="D213" s="31"/>
      <c r="E213" s="61" t="s">
        <v>83</v>
      </c>
      <c r="F213" s="31"/>
      <c r="G213" s="31"/>
      <c r="H213" s="62"/>
      <c r="I213" s="31"/>
      <c r="J213" s="62"/>
      <c r="K213" s="31"/>
      <c r="L213" s="31"/>
      <c r="M213" s="12"/>
      <c r="N213" s="2"/>
      <c r="O213" s="2"/>
      <c r="P213" s="2"/>
      <c r="Q213" s="2"/>
    </row>
    <row r="214" thickTop="1">
      <c r="A214" s="9"/>
      <c r="B214" s="51">
        <v>35</v>
      </c>
      <c r="C214" s="52" t="s">
        <v>390</v>
      </c>
      <c r="D214" s="52" t="s">
        <v>85</v>
      </c>
      <c r="E214" s="52" t="s">
        <v>391</v>
      </c>
      <c r="F214" s="52" t="s">
        <v>3</v>
      </c>
      <c r="G214" s="53" t="s">
        <v>157</v>
      </c>
      <c r="H214" s="63">
        <v>4395</v>
      </c>
      <c r="I214" s="36">
        <f>ROUND(0,2)</f>
        <v>0</v>
      </c>
      <c r="J214" s="64">
        <f>ROUND(I214*H214,2)</f>
        <v>0</v>
      </c>
      <c r="K214" s="65">
        <v>0.20999999999999999</v>
      </c>
      <c r="L214" s="66">
        <f>IF(ISNUMBER(K214),ROUND(J214*(K214+1),2),0)</f>
        <v>0</v>
      </c>
      <c r="M214" s="12"/>
      <c r="N214" s="2"/>
      <c r="O214" s="2"/>
      <c r="P214" s="2"/>
      <c r="Q214" s="42">
        <f>IF(ISNUMBER(K214),IF(H214&gt;0,IF(I214&gt;0,J214,0),0),0)</f>
        <v>0</v>
      </c>
      <c r="R214" s="27">
        <f>IF(ISNUMBER(K214)=FALSE,J214,0)</f>
        <v>0</v>
      </c>
    </row>
    <row r="215">
      <c r="A215" s="9"/>
      <c r="B215" s="58" t="s">
        <v>76</v>
      </c>
      <c r="C215" s="1"/>
      <c r="D215" s="1"/>
      <c r="E215" s="59" t="s">
        <v>392</v>
      </c>
      <c r="F215" s="1"/>
      <c r="G215" s="1"/>
      <c r="H215" s="50"/>
      <c r="I215" s="1"/>
      <c r="J215" s="50"/>
      <c r="K215" s="1"/>
      <c r="L215" s="1"/>
      <c r="M215" s="12"/>
      <c r="N215" s="2"/>
      <c r="O215" s="2"/>
      <c r="P215" s="2"/>
      <c r="Q215" s="2"/>
    </row>
    <row r="216">
      <c r="A216" s="9"/>
      <c r="B216" s="58" t="s">
        <v>78</v>
      </c>
      <c r="C216" s="1"/>
      <c r="D216" s="1"/>
      <c r="E216" s="59" t="s">
        <v>393</v>
      </c>
      <c r="F216" s="1"/>
      <c r="G216" s="1"/>
      <c r="H216" s="50"/>
      <c r="I216" s="1"/>
      <c r="J216" s="50"/>
      <c r="K216" s="1"/>
      <c r="L216" s="1"/>
      <c r="M216" s="12"/>
      <c r="N216" s="2"/>
      <c r="O216" s="2"/>
      <c r="P216" s="2"/>
      <c r="Q216" s="2"/>
    </row>
    <row r="217">
      <c r="A217" s="9"/>
      <c r="B217" s="58" t="s">
        <v>80</v>
      </c>
      <c r="C217" s="1"/>
      <c r="D217" s="1"/>
      <c r="E217" s="59" t="s">
        <v>389</v>
      </c>
      <c r="F217" s="1"/>
      <c r="G217" s="1"/>
      <c r="H217" s="50"/>
      <c r="I217" s="1"/>
      <c r="J217" s="50"/>
      <c r="K217" s="1"/>
      <c r="L217" s="1"/>
      <c r="M217" s="12"/>
      <c r="N217" s="2"/>
      <c r="O217" s="2"/>
      <c r="P217" s="2"/>
      <c r="Q217" s="2"/>
    </row>
    <row r="218" thickBot="1">
      <c r="A218" s="9"/>
      <c r="B218" s="60" t="s">
        <v>82</v>
      </c>
      <c r="C218" s="31"/>
      <c r="D218" s="31"/>
      <c r="E218" s="61" t="s">
        <v>83</v>
      </c>
      <c r="F218" s="31"/>
      <c r="G218" s="31"/>
      <c r="H218" s="62"/>
      <c r="I218" s="31"/>
      <c r="J218" s="62"/>
      <c r="K218" s="31"/>
      <c r="L218" s="31"/>
      <c r="M218" s="12"/>
      <c r="N218" s="2"/>
      <c r="O218" s="2"/>
      <c r="P218" s="2"/>
      <c r="Q218" s="2"/>
    </row>
    <row r="219" thickTop="1">
      <c r="A219" s="9"/>
      <c r="B219" s="51">
        <v>36</v>
      </c>
      <c r="C219" s="52" t="s">
        <v>394</v>
      </c>
      <c r="D219" s="52" t="s">
        <v>3</v>
      </c>
      <c r="E219" s="52" t="s">
        <v>395</v>
      </c>
      <c r="F219" s="52" t="s">
        <v>3</v>
      </c>
      <c r="G219" s="53" t="s">
        <v>171</v>
      </c>
      <c r="H219" s="63">
        <v>154.5</v>
      </c>
      <c r="I219" s="36">
        <f>ROUND(0,2)</f>
        <v>0</v>
      </c>
      <c r="J219" s="64">
        <f>ROUND(I219*H219,2)</f>
        <v>0</v>
      </c>
      <c r="K219" s="65">
        <v>0.20999999999999999</v>
      </c>
      <c r="L219" s="66">
        <f>IF(ISNUMBER(K219),ROUND(J219*(K219+1),2),0)</f>
        <v>0</v>
      </c>
      <c r="M219" s="12"/>
      <c r="N219" s="2"/>
      <c r="O219" s="2"/>
      <c r="P219" s="2"/>
      <c r="Q219" s="42">
        <f>IF(ISNUMBER(K219),IF(H219&gt;0,IF(I219&gt;0,J219,0),0),0)</f>
        <v>0</v>
      </c>
      <c r="R219" s="27">
        <f>IF(ISNUMBER(K219)=FALSE,J219,0)</f>
        <v>0</v>
      </c>
    </row>
    <row r="220">
      <c r="A220" s="9"/>
      <c r="B220" s="58" t="s">
        <v>76</v>
      </c>
      <c r="C220" s="1"/>
      <c r="D220" s="1"/>
      <c r="E220" s="59" t="s">
        <v>396</v>
      </c>
      <c r="F220" s="1"/>
      <c r="G220" s="1"/>
      <c r="H220" s="50"/>
      <c r="I220" s="1"/>
      <c r="J220" s="50"/>
      <c r="K220" s="1"/>
      <c r="L220" s="1"/>
      <c r="M220" s="12"/>
      <c r="N220" s="2"/>
      <c r="O220" s="2"/>
      <c r="P220" s="2"/>
      <c r="Q220" s="2"/>
    </row>
    <row r="221">
      <c r="A221" s="9"/>
      <c r="B221" s="58" t="s">
        <v>78</v>
      </c>
      <c r="C221" s="1"/>
      <c r="D221" s="1"/>
      <c r="E221" s="59" t="s">
        <v>397</v>
      </c>
      <c r="F221" s="1"/>
      <c r="G221" s="1"/>
      <c r="H221" s="50"/>
      <c r="I221" s="1"/>
      <c r="J221" s="50"/>
      <c r="K221" s="1"/>
      <c r="L221" s="1"/>
      <c r="M221" s="12"/>
      <c r="N221" s="2"/>
      <c r="O221" s="2"/>
      <c r="P221" s="2"/>
      <c r="Q221" s="2"/>
    </row>
    <row r="222">
      <c r="A222" s="9"/>
      <c r="B222" s="58" t="s">
        <v>80</v>
      </c>
      <c r="C222" s="1"/>
      <c r="D222" s="1"/>
      <c r="E222" s="59" t="s">
        <v>398</v>
      </c>
      <c r="F222" s="1"/>
      <c r="G222" s="1"/>
      <c r="H222" s="50"/>
      <c r="I222" s="1"/>
      <c r="J222" s="50"/>
      <c r="K222" s="1"/>
      <c r="L222" s="1"/>
      <c r="M222" s="12"/>
      <c r="N222" s="2"/>
      <c r="O222" s="2"/>
      <c r="P222" s="2"/>
      <c r="Q222" s="2"/>
    </row>
    <row r="223" thickBot="1">
      <c r="A223" s="9"/>
      <c r="B223" s="60" t="s">
        <v>82</v>
      </c>
      <c r="C223" s="31"/>
      <c r="D223" s="31"/>
      <c r="E223" s="61" t="s">
        <v>83</v>
      </c>
      <c r="F223" s="31"/>
      <c r="G223" s="31"/>
      <c r="H223" s="62"/>
      <c r="I223" s="31"/>
      <c r="J223" s="62"/>
      <c r="K223" s="31"/>
      <c r="L223" s="31"/>
      <c r="M223" s="12"/>
      <c r="N223" s="2"/>
      <c r="O223" s="2"/>
      <c r="P223" s="2"/>
      <c r="Q223" s="2"/>
    </row>
    <row r="224" thickTop="1">
      <c r="A224" s="9"/>
      <c r="B224" s="51">
        <v>37</v>
      </c>
      <c r="C224" s="52" t="s">
        <v>399</v>
      </c>
      <c r="D224" s="52" t="s">
        <v>3</v>
      </c>
      <c r="E224" s="52" t="s">
        <v>400</v>
      </c>
      <c r="F224" s="52" t="s">
        <v>3</v>
      </c>
      <c r="G224" s="53" t="s">
        <v>157</v>
      </c>
      <c r="H224" s="63">
        <v>4395</v>
      </c>
      <c r="I224" s="36">
        <f>ROUND(0,2)</f>
        <v>0</v>
      </c>
      <c r="J224" s="64">
        <f>ROUND(I224*H224,2)</f>
        <v>0</v>
      </c>
      <c r="K224" s="65">
        <v>0.20999999999999999</v>
      </c>
      <c r="L224" s="66">
        <f>IF(ISNUMBER(K224),ROUND(J224*(K224+1),2),0)</f>
        <v>0</v>
      </c>
      <c r="M224" s="12"/>
      <c r="N224" s="2"/>
      <c r="O224" s="2"/>
      <c r="P224" s="2"/>
      <c r="Q224" s="42">
        <f>IF(ISNUMBER(K224),IF(H224&gt;0,IF(I224&gt;0,J224,0),0),0)</f>
        <v>0</v>
      </c>
      <c r="R224" s="27">
        <f>IF(ISNUMBER(K224)=FALSE,J224,0)</f>
        <v>0</v>
      </c>
    </row>
    <row r="225">
      <c r="A225" s="9"/>
      <c r="B225" s="58" t="s">
        <v>76</v>
      </c>
      <c r="C225" s="1"/>
      <c r="D225" s="1"/>
      <c r="E225" s="59" t="s">
        <v>401</v>
      </c>
      <c r="F225" s="1"/>
      <c r="G225" s="1"/>
      <c r="H225" s="50"/>
      <c r="I225" s="1"/>
      <c r="J225" s="50"/>
      <c r="K225" s="1"/>
      <c r="L225" s="1"/>
      <c r="M225" s="12"/>
      <c r="N225" s="2"/>
      <c r="O225" s="2"/>
      <c r="P225" s="2"/>
      <c r="Q225" s="2"/>
    </row>
    <row r="226">
      <c r="A226" s="9"/>
      <c r="B226" s="58" t="s">
        <v>78</v>
      </c>
      <c r="C226" s="1"/>
      <c r="D226" s="1"/>
      <c r="E226" s="59" t="s">
        <v>393</v>
      </c>
      <c r="F226" s="1"/>
      <c r="G226" s="1"/>
      <c r="H226" s="50"/>
      <c r="I226" s="1"/>
      <c r="J226" s="50"/>
      <c r="K226" s="1"/>
      <c r="L226" s="1"/>
      <c r="M226" s="12"/>
      <c r="N226" s="2"/>
      <c r="O226" s="2"/>
      <c r="P226" s="2"/>
      <c r="Q226" s="2"/>
    </row>
    <row r="227">
      <c r="A227" s="9"/>
      <c r="B227" s="58" t="s">
        <v>80</v>
      </c>
      <c r="C227" s="1"/>
      <c r="D227" s="1"/>
      <c r="E227" s="59" t="s">
        <v>402</v>
      </c>
      <c r="F227" s="1"/>
      <c r="G227" s="1"/>
      <c r="H227" s="50"/>
      <c r="I227" s="1"/>
      <c r="J227" s="50"/>
      <c r="K227" s="1"/>
      <c r="L227" s="1"/>
      <c r="M227" s="12"/>
      <c r="N227" s="2"/>
      <c r="O227" s="2"/>
      <c r="P227" s="2"/>
      <c r="Q227" s="2"/>
    </row>
    <row r="228" thickBot="1">
      <c r="A228" s="9"/>
      <c r="B228" s="60" t="s">
        <v>82</v>
      </c>
      <c r="C228" s="31"/>
      <c r="D228" s="31"/>
      <c r="E228" s="61" t="s">
        <v>83</v>
      </c>
      <c r="F228" s="31"/>
      <c r="G228" s="31"/>
      <c r="H228" s="62"/>
      <c r="I228" s="31"/>
      <c r="J228" s="62"/>
      <c r="K228" s="31"/>
      <c r="L228" s="31"/>
      <c r="M228" s="12"/>
      <c r="N228" s="2"/>
      <c r="O228" s="2"/>
      <c r="P228" s="2"/>
      <c r="Q228" s="2"/>
    </row>
    <row r="229" thickTop="1">
      <c r="A229" s="9"/>
      <c r="B229" s="51">
        <v>38</v>
      </c>
      <c r="C229" s="52" t="s">
        <v>403</v>
      </c>
      <c r="D229" s="52" t="s">
        <v>3</v>
      </c>
      <c r="E229" s="52" t="s">
        <v>404</v>
      </c>
      <c r="F229" s="52" t="s">
        <v>3</v>
      </c>
      <c r="G229" s="53" t="s">
        <v>157</v>
      </c>
      <c r="H229" s="63">
        <v>8050</v>
      </c>
      <c r="I229" s="36">
        <f>ROUND(0,2)</f>
        <v>0</v>
      </c>
      <c r="J229" s="64">
        <f>ROUND(I229*H229,2)</f>
        <v>0</v>
      </c>
      <c r="K229" s="65">
        <v>0.20999999999999999</v>
      </c>
      <c r="L229" s="66">
        <f>IF(ISNUMBER(K229),ROUND(J229*(K229+1),2),0)</f>
        <v>0</v>
      </c>
      <c r="M229" s="12"/>
      <c r="N229" s="2"/>
      <c r="O229" s="2"/>
      <c r="P229" s="2"/>
      <c r="Q229" s="42">
        <f>IF(ISNUMBER(K229),IF(H229&gt;0,IF(I229&gt;0,J229,0),0),0)</f>
        <v>0</v>
      </c>
      <c r="R229" s="27">
        <f>IF(ISNUMBER(K229)=FALSE,J229,0)</f>
        <v>0</v>
      </c>
    </row>
    <row r="230">
      <c r="A230" s="9"/>
      <c r="B230" s="58" t="s">
        <v>76</v>
      </c>
      <c r="C230" s="1"/>
      <c r="D230" s="1"/>
      <c r="E230" s="59" t="s">
        <v>405</v>
      </c>
      <c r="F230" s="1"/>
      <c r="G230" s="1"/>
      <c r="H230" s="50"/>
      <c r="I230" s="1"/>
      <c r="J230" s="50"/>
      <c r="K230" s="1"/>
      <c r="L230" s="1"/>
      <c r="M230" s="12"/>
      <c r="N230" s="2"/>
      <c r="O230" s="2"/>
      <c r="P230" s="2"/>
      <c r="Q230" s="2"/>
    </row>
    <row r="231">
      <c r="A231" s="9"/>
      <c r="B231" s="58" t="s">
        <v>78</v>
      </c>
      <c r="C231" s="1"/>
      <c r="D231" s="1"/>
      <c r="E231" s="59" t="s">
        <v>406</v>
      </c>
      <c r="F231" s="1"/>
      <c r="G231" s="1"/>
      <c r="H231" s="50"/>
      <c r="I231" s="1"/>
      <c r="J231" s="50"/>
      <c r="K231" s="1"/>
      <c r="L231" s="1"/>
      <c r="M231" s="12"/>
      <c r="N231" s="2"/>
      <c r="O231" s="2"/>
      <c r="P231" s="2"/>
      <c r="Q231" s="2"/>
    </row>
    <row r="232">
      <c r="A232" s="9"/>
      <c r="B232" s="58" t="s">
        <v>80</v>
      </c>
      <c r="C232" s="1"/>
      <c r="D232" s="1"/>
      <c r="E232" s="59" t="s">
        <v>402</v>
      </c>
      <c r="F232" s="1"/>
      <c r="G232" s="1"/>
      <c r="H232" s="50"/>
      <c r="I232" s="1"/>
      <c r="J232" s="50"/>
      <c r="K232" s="1"/>
      <c r="L232" s="1"/>
      <c r="M232" s="12"/>
      <c r="N232" s="2"/>
      <c r="O232" s="2"/>
      <c r="P232" s="2"/>
      <c r="Q232" s="2"/>
    </row>
    <row r="233" thickBot="1">
      <c r="A233" s="9"/>
      <c r="B233" s="60" t="s">
        <v>82</v>
      </c>
      <c r="C233" s="31"/>
      <c r="D233" s="31"/>
      <c r="E233" s="61" t="s">
        <v>83</v>
      </c>
      <c r="F233" s="31"/>
      <c r="G233" s="31"/>
      <c r="H233" s="62"/>
      <c r="I233" s="31"/>
      <c r="J233" s="62"/>
      <c r="K233" s="31"/>
      <c r="L233" s="31"/>
      <c r="M233" s="12"/>
      <c r="N233" s="2"/>
      <c r="O233" s="2"/>
      <c r="P233" s="2"/>
      <c r="Q233" s="2"/>
    </row>
    <row r="234" thickTop="1">
      <c r="A234" s="9"/>
      <c r="B234" s="51">
        <v>39</v>
      </c>
      <c r="C234" s="52" t="s">
        <v>407</v>
      </c>
      <c r="D234" s="52" t="s">
        <v>3</v>
      </c>
      <c r="E234" s="52" t="s">
        <v>408</v>
      </c>
      <c r="F234" s="52" t="s">
        <v>3</v>
      </c>
      <c r="G234" s="53" t="s">
        <v>157</v>
      </c>
      <c r="H234" s="63">
        <v>3900</v>
      </c>
      <c r="I234" s="36">
        <f>ROUND(0,2)</f>
        <v>0</v>
      </c>
      <c r="J234" s="64">
        <f>ROUND(I234*H234,2)</f>
        <v>0</v>
      </c>
      <c r="K234" s="65">
        <v>0.20999999999999999</v>
      </c>
      <c r="L234" s="66">
        <f>IF(ISNUMBER(K234),ROUND(J234*(K234+1),2),0)</f>
        <v>0</v>
      </c>
      <c r="M234" s="12"/>
      <c r="N234" s="2"/>
      <c r="O234" s="2"/>
      <c r="P234" s="2"/>
      <c r="Q234" s="42">
        <f>IF(ISNUMBER(K234),IF(H234&gt;0,IF(I234&gt;0,J234,0),0),0)</f>
        <v>0</v>
      </c>
      <c r="R234" s="27">
        <f>IF(ISNUMBER(K234)=FALSE,J234,0)</f>
        <v>0</v>
      </c>
    </row>
    <row r="235">
      <c r="A235" s="9"/>
      <c r="B235" s="58" t="s">
        <v>76</v>
      </c>
      <c r="C235" s="1"/>
      <c r="D235" s="1"/>
      <c r="E235" s="59" t="s">
        <v>409</v>
      </c>
      <c r="F235" s="1"/>
      <c r="G235" s="1"/>
      <c r="H235" s="50"/>
      <c r="I235" s="1"/>
      <c r="J235" s="50"/>
      <c r="K235" s="1"/>
      <c r="L235" s="1"/>
      <c r="M235" s="12"/>
      <c r="N235" s="2"/>
      <c r="O235" s="2"/>
      <c r="P235" s="2"/>
      <c r="Q235" s="2"/>
    </row>
    <row r="236">
      <c r="A236" s="9"/>
      <c r="B236" s="58" t="s">
        <v>78</v>
      </c>
      <c r="C236" s="1"/>
      <c r="D236" s="1"/>
      <c r="E236" s="59" t="s">
        <v>410</v>
      </c>
      <c r="F236" s="1"/>
      <c r="G236" s="1"/>
      <c r="H236" s="50"/>
      <c r="I236" s="1"/>
      <c r="J236" s="50"/>
      <c r="K236" s="1"/>
      <c r="L236" s="1"/>
      <c r="M236" s="12"/>
      <c r="N236" s="2"/>
      <c r="O236" s="2"/>
      <c r="P236" s="2"/>
      <c r="Q236" s="2"/>
    </row>
    <row r="237">
      <c r="A237" s="9"/>
      <c r="B237" s="58" t="s">
        <v>80</v>
      </c>
      <c r="C237" s="1"/>
      <c r="D237" s="1"/>
      <c r="E237" s="59" t="s">
        <v>411</v>
      </c>
      <c r="F237" s="1"/>
      <c r="G237" s="1"/>
      <c r="H237" s="50"/>
      <c r="I237" s="1"/>
      <c r="J237" s="50"/>
      <c r="K237" s="1"/>
      <c r="L237" s="1"/>
      <c r="M237" s="12"/>
      <c r="N237" s="2"/>
      <c r="O237" s="2"/>
      <c r="P237" s="2"/>
      <c r="Q237" s="2"/>
    </row>
    <row r="238" thickBot="1">
      <c r="A238" s="9"/>
      <c r="B238" s="60" t="s">
        <v>82</v>
      </c>
      <c r="C238" s="31"/>
      <c r="D238" s="31"/>
      <c r="E238" s="61" t="s">
        <v>83</v>
      </c>
      <c r="F238" s="31"/>
      <c r="G238" s="31"/>
      <c r="H238" s="62"/>
      <c r="I238" s="31"/>
      <c r="J238" s="62"/>
      <c r="K238" s="31"/>
      <c r="L238" s="31"/>
      <c r="M238" s="12"/>
      <c r="N238" s="2"/>
      <c r="O238" s="2"/>
      <c r="P238" s="2"/>
      <c r="Q238" s="2"/>
    </row>
    <row r="239" thickTop="1">
      <c r="A239" s="9"/>
      <c r="B239" s="51">
        <v>40</v>
      </c>
      <c r="C239" s="52" t="s">
        <v>412</v>
      </c>
      <c r="D239" s="52" t="s">
        <v>3</v>
      </c>
      <c r="E239" s="52" t="s">
        <v>413</v>
      </c>
      <c r="F239" s="52" t="s">
        <v>3</v>
      </c>
      <c r="G239" s="53" t="s">
        <v>157</v>
      </c>
      <c r="H239" s="63">
        <v>3983</v>
      </c>
      <c r="I239" s="36">
        <f>ROUND(0,2)</f>
        <v>0</v>
      </c>
      <c r="J239" s="64">
        <f>ROUND(I239*H239,2)</f>
        <v>0</v>
      </c>
      <c r="K239" s="65">
        <v>0.20999999999999999</v>
      </c>
      <c r="L239" s="66">
        <f>IF(ISNUMBER(K239),ROUND(J239*(K239+1),2),0)</f>
        <v>0</v>
      </c>
      <c r="M239" s="12"/>
      <c r="N239" s="2"/>
      <c r="O239" s="2"/>
      <c r="P239" s="2"/>
      <c r="Q239" s="42">
        <f>IF(ISNUMBER(K239),IF(H239&gt;0,IF(I239&gt;0,J239,0),0),0)</f>
        <v>0</v>
      </c>
      <c r="R239" s="27">
        <f>IF(ISNUMBER(K239)=FALSE,J239,0)</f>
        <v>0</v>
      </c>
    </row>
    <row r="240">
      <c r="A240" s="9"/>
      <c r="B240" s="58" t="s">
        <v>76</v>
      </c>
      <c r="C240" s="1"/>
      <c r="D240" s="1"/>
      <c r="E240" s="59" t="s">
        <v>414</v>
      </c>
      <c r="F240" s="1"/>
      <c r="G240" s="1"/>
      <c r="H240" s="50"/>
      <c r="I240" s="1"/>
      <c r="J240" s="50"/>
      <c r="K240" s="1"/>
      <c r="L240" s="1"/>
      <c r="M240" s="12"/>
      <c r="N240" s="2"/>
      <c r="O240" s="2"/>
      <c r="P240" s="2"/>
      <c r="Q240" s="2"/>
    </row>
    <row r="241">
      <c r="A241" s="9"/>
      <c r="B241" s="58" t="s">
        <v>78</v>
      </c>
      <c r="C241" s="1"/>
      <c r="D241" s="1"/>
      <c r="E241" s="59" t="s">
        <v>415</v>
      </c>
      <c r="F241" s="1"/>
      <c r="G241" s="1"/>
      <c r="H241" s="50"/>
      <c r="I241" s="1"/>
      <c r="J241" s="50"/>
      <c r="K241" s="1"/>
      <c r="L241" s="1"/>
      <c r="M241" s="12"/>
      <c r="N241" s="2"/>
      <c r="O241" s="2"/>
      <c r="P241" s="2"/>
      <c r="Q241" s="2"/>
    </row>
    <row r="242">
      <c r="A242" s="9"/>
      <c r="B242" s="58" t="s">
        <v>80</v>
      </c>
      <c r="C242" s="1"/>
      <c r="D242" s="1"/>
      <c r="E242" s="59" t="s">
        <v>411</v>
      </c>
      <c r="F242" s="1"/>
      <c r="G242" s="1"/>
      <c r="H242" s="50"/>
      <c r="I242" s="1"/>
      <c r="J242" s="50"/>
      <c r="K242" s="1"/>
      <c r="L242" s="1"/>
      <c r="M242" s="12"/>
      <c r="N242" s="2"/>
      <c r="O242" s="2"/>
      <c r="P242" s="2"/>
      <c r="Q242" s="2"/>
    </row>
    <row r="243" thickBot="1">
      <c r="A243" s="9"/>
      <c r="B243" s="60" t="s">
        <v>82</v>
      </c>
      <c r="C243" s="31"/>
      <c r="D243" s="31"/>
      <c r="E243" s="61" t="s">
        <v>83</v>
      </c>
      <c r="F243" s="31"/>
      <c r="G243" s="31"/>
      <c r="H243" s="62"/>
      <c r="I243" s="31"/>
      <c r="J243" s="62"/>
      <c r="K243" s="31"/>
      <c r="L243" s="31"/>
      <c r="M243" s="12"/>
      <c r="N243" s="2"/>
      <c r="O243" s="2"/>
      <c r="P243" s="2"/>
      <c r="Q243" s="2"/>
    </row>
    <row r="244" thickTop="1">
      <c r="A244" s="9"/>
      <c r="B244" s="51">
        <v>41</v>
      </c>
      <c r="C244" s="52" t="s">
        <v>416</v>
      </c>
      <c r="D244" s="52" t="s">
        <v>3</v>
      </c>
      <c r="E244" s="52" t="s">
        <v>417</v>
      </c>
      <c r="F244" s="52" t="s">
        <v>3</v>
      </c>
      <c r="G244" s="53" t="s">
        <v>157</v>
      </c>
      <c r="H244" s="63">
        <v>4067</v>
      </c>
      <c r="I244" s="36">
        <f>ROUND(0,2)</f>
        <v>0</v>
      </c>
      <c r="J244" s="64">
        <f>ROUND(I244*H244,2)</f>
        <v>0</v>
      </c>
      <c r="K244" s="65">
        <v>0.20999999999999999</v>
      </c>
      <c r="L244" s="66">
        <f>IF(ISNUMBER(K244),ROUND(J244*(K244+1),2),0)</f>
        <v>0</v>
      </c>
      <c r="M244" s="12"/>
      <c r="N244" s="2"/>
      <c r="O244" s="2"/>
      <c r="P244" s="2"/>
      <c r="Q244" s="42">
        <f>IF(ISNUMBER(K244),IF(H244&gt;0,IF(I244&gt;0,J244,0),0),0)</f>
        <v>0</v>
      </c>
      <c r="R244" s="27">
        <f>IF(ISNUMBER(K244)=FALSE,J244,0)</f>
        <v>0</v>
      </c>
    </row>
    <row r="245">
      <c r="A245" s="9"/>
      <c r="B245" s="58" t="s">
        <v>76</v>
      </c>
      <c r="C245" s="1"/>
      <c r="D245" s="1"/>
      <c r="E245" s="59" t="s">
        <v>418</v>
      </c>
      <c r="F245" s="1"/>
      <c r="G245" s="1"/>
      <c r="H245" s="50"/>
      <c r="I245" s="1"/>
      <c r="J245" s="50"/>
      <c r="K245" s="1"/>
      <c r="L245" s="1"/>
      <c r="M245" s="12"/>
      <c r="N245" s="2"/>
      <c r="O245" s="2"/>
      <c r="P245" s="2"/>
      <c r="Q245" s="2"/>
    </row>
    <row r="246">
      <c r="A246" s="9"/>
      <c r="B246" s="58" t="s">
        <v>78</v>
      </c>
      <c r="C246" s="1"/>
      <c r="D246" s="1"/>
      <c r="E246" s="59" t="s">
        <v>419</v>
      </c>
      <c r="F246" s="1"/>
      <c r="G246" s="1"/>
      <c r="H246" s="50"/>
      <c r="I246" s="1"/>
      <c r="J246" s="50"/>
      <c r="K246" s="1"/>
      <c r="L246" s="1"/>
      <c r="M246" s="12"/>
      <c r="N246" s="2"/>
      <c r="O246" s="2"/>
      <c r="P246" s="2"/>
      <c r="Q246" s="2"/>
    </row>
    <row r="247">
      <c r="A247" s="9"/>
      <c r="B247" s="58" t="s">
        <v>80</v>
      </c>
      <c r="C247" s="1"/>
      <c r="D247" s="1"/>
      <c r="E247" s="59" t="s">
        <v>411</v>
      </c>
      <c r="F247" s="1"/>
      <c r="G247" s="1"/>
      <c r="H247" s="50"/>
      <c r="I247" s="1"/>
      <c r="J247" s="50"/>
      <c r="K247" s="1"/>
      <c r="L247" s="1"/>
      <c r="M247" s="12"/>
      <c r="N247" s="2"/>
      <c r="O247" s="2"/>
      <c r="P247" s="2"/>
      <c r="Q247" s="2"/>
    </row>
    <row r="248" thickBot="1">
      <c r="A248" s="9"/>
      <c r="B248" s="60" t="s">
        <v>82</v>
      </c>
      <c r="C248" s="31"/>
      <c r="D248" s="31"/>
      <c r="E248" s="61" t="s">
        <v>83</v>
      </c>
      <c r="F248" s="31"/>
      <c r="G248" s="31"/>
      <c r="H248" s="62"/>
      <c r="I248" s="31"/>
      <c r="J248" s="62"/>
      <c r="K248" s="31"/>
      <c r="L248" s="31"/>
      <c r="M248" s="12"/>
      <c r="N248" s="2"/>
      <c r="O248" s="2"/>
      <c r="P248" s="2"/>
      <c r="Q248" s="2"/>
    </row>
    <row r="249" thickTop="1" thickBot="1" ht="25" customHeight="1">
      <c r="A249" s="9"/>
      <c r="B249" s="1"/>
      <c r="C249" s="67">
        <v>5</v>
      </c>
      <c r="D249" s="1"/>
      <c r="E249" s="67" t="s">
        <v>268</v>
      </c>
      <c r="F249" s="1"/>
      <c r="G249" s="68" t="s">
        <v>120</v>
      </c>
      <c r="H249" s="69">
        <f>J209+J214+J219+J224+J229+J234+J239+J244</f>
        <v>0</v>
      </c>
      <c r="I249" s="68" t="s">
        <v>121</v>
      </c>
      <c r="J249" s="70">
        <f>(L249-H249)</f>
        <v>0</v>
      </c>
      <c r="K249" s="68" t="s">
        <v>122</v>
      </c>
      <c r="L249" s="71">
        <f>L209+L214+L219+L224+L229+L234+L239+L244</f>
        <v>0</v>
      </c>
      <c r="M249" s="12"/>
      <c r="N249" s="2"/>
      <c r="O249" s="2"/>
      <c r="P249" s="2"/>
      <c r="Q249" s="42">
        <f>0+Q209+Q214+Q219+Q224+Q229+Q234+Q239+Q244</f>
        <v>0</v>
      </c>
      <c r="R249" s="27">
        <f>0+R209+R214+R219+R224+R229+R234+R239+R244</f>
        <v>0</v>
      </c>
      <c r="S249" s="72">
        <f>Q249*(1+J249)+R249</f>
        <v>0</v>
      </c>
    </row>
    <row r="250" thickTop="1" thickBot="1" ht="25" customHeight="1">
      <c r="A250" s="9"/>
      <c r="B250" s="73"/>
      <c r="C250" s="73"/>
      <c r="D250" s="73"/>
      <c r="E250" s="73"/>
      <c r="F250" s="73"/>
      <c r="G250" s="74" t="s">
        <v>123</v>
      </c>
      <c r="H250" s="75">
        <f>J209+J214+J219+J224+J229+J234+J239+J244</f>
        <v>0</v>
      </c>
      <c r="I250" s="74" t="s">
        <v>124</v>
      </c>
      <c r="J250" s="76">
        <f>0+J249</f>
        <v>0</v>
      </c>
      <c r="K250" s="74" t="s">
        <v>125</v>
      </c>
      <c r="L250" s="77">
        <f>L209+L214+L219+L224+L229+L234+L239+L244</f>
        <v>0</v>
      </c>
      <c r="M250" s="12"/>
      <c r="N250" s="2"/>
      <c r="O250" s="2"/>
      <c r="P250" s="2"/>
      <c r="Q250" s="2"/>
    </row>
    <row r="251" ht="40" customHeight="1">
      <c r="A251" s="9"/>
      <c r="B251" s="78" t="s">
        <v>420</v>
      </c>
      <c r="C251" s="1"/>
      <c r="D251" s="1"/>
      <c r="E251" s="1"/>
      <c r="F251" s="1"/>
      <c r="G251" s="1"/>
      <c r="H251" s="50"/>
      <c r="I251" s="1"/>
      <c r="J251" s="50"/>
      <c r="K251" s="1"/>
      <c r="L251" s="1"/>
      <c r="M251" s="12"/>
      <c r="N251" s="2"/>
      <c r="O251" s="2"/>
      <c r="P251" s="2"/>
      <c r="Q251" s="2"/>
    </row>
    <row r="252">
      <c r="A252" s="9"/>
      <c r="B252" s="51">
        <v>42</v>
      </c>
      <c r="C252" s="52" t="s">
        <v>421</v>
      </c>
      <c r="D252" s="52" t="s">
        <v>3</v>
      </c>
      <c r="E252" s="52" t="s">
        <v>422</v>
      </c>
      <c r="F252" s="52" t="s">
        <v>3</v>
      </c>
      <c r="G252" s="53" t="s">
        <v>185</v>
      </c>
      <c r="H252" s="54">
        <v>70</v>
      </c>
      <c r="I252" s="25">
        <f>ROUND(0,2)</f>
        <v>0</v>
      </c>
      <c r="J252" s="55">
        <f>ROUND(I252*H252,2)</f>
        <v>0</v>
      </c>
      <c r="K252" s="56">
        <v>0.20999999999999999</v>
      </c>
      <c r="L252" s="57">
        <f>IF(ISNUMBER(K252),ROUND(J252*(K252+1),2),0)</f>
        <v>0</v>
      </c>
      <c r="M252" s="12"/>
      <c r="N252" s="2"/>
      <c r="O252" s="2"/>
      <c r="P252" s="2"/>
      <c r="Q252" s="42">
        <f>IF(ISNUMBER(K252),IF(H252&gt;0,IF(I252&gt;0,J252,0),0),0)</f>
        <v>0</v>
      </c>
      <c r="R252" s="27">
        <f>IF(ISNUMBER(K252)=FALSE,J252,0)</f>
        <v>0</v>
      </c>
    </row>
    <row r="253">
      <c r="A253" s="9"/>
      <c r="B253" s="58" t="s">
        <v>76</v>
      </c>
      <c r="C253" s="1"/>
      <c r="D253" s="1"/>
      <c r="E253" s="59" t="s">
        <v>423</v>
      </c>
      <c r="F253" s="1"/>
      <c r="G253" s="1"/>
      <c r="H253" s="50"/>
      <c r="I253" s="1"/>
      <c r="J253" s="50"/>
      <c r="K253" s="1"/>
      <c r="L253" s="1"/>
      <c r="M253" s="12"/>
      <c r="N253" s="2"/>
      <c r="O253" s="2"/>
      <c r="P253" s="2"/>
      <c r="Q253" s="2"/>
    </row>
    <row r="254">
      <c r="A254" s="9"/>
      <c r="B254" s="58" t="s">
        <v>78</v>
      </c>
      <c r="C254" s="1"/>
      <c r="D254" s="1"/>
      <c r="E254" s="59" t="s">
        <v>424</v>
      </c>
      <c r="F254" s="1"/>
      <c r="G254" s="1"/>
      <c r="H254" s="50"/>
      <c r="I254" s="1"/>
      <c r="J254" s="50"/>
      <c r="K254" s="1"/>
      <c r="L254" s="1"/>
      <c r="M254" s="12"/>
      <c r="N254" s="2"/>
      <c r="O254" s="2"/>
      <c r="P254" s="2"/>
      <c r="Q254" s="2"/>
    </row>
    <row r="255">
      <c r="A255" s="9"/>
      <c r="B255" s="58" t="s">
        <v>80</v>
      </c>
      <c r="C255" s="1"/>
      <c r="D255" s="1"/>
      <c r="E255" s="59" t="s">
        <v>425</v>
      </c>
      <c r="F255" s="1"/>
      <c r="G255" s="1"/>
      <c r="H255" s="50"/>
      <c r="I255" s="1"/>
      <c r="J255" s="50"/>
      <c r="K255" s="1"/>
      <c r="L255" s="1"/>
      <c r="M255" s="12"/>
      <c r="N255" s="2"/>
      <c r="O255" s="2"/>
      <c r="P255" s="2"/>
      <c r="Q255" s="2"/>
    </row>
    <row r="256" thickBot="1">
      <c r="A256" s="9"/>
      <c r="B256" s="60" t="s">
        <v>82</v>
      </c>
      <c r="C256" s="31"/>
      <c r="D256" s="31"/>
      <c r="E256" s="61" t="s">
        <v>83</v>
      </c>
      <c r="F256" s="31"/>
      <c r="G256" s="31"/>
      <c r="H256" s="62"/>
      <c r="I256" s="31"/>
      <c r="J256" s="62"/>
      <c r="K256" s="31"/>
      <c r="L256" s="31"/>
      <c r="M256" s="12"/>
      <c r="N256" s="2"/>
      <c r="O256" s="2"/>
      <c r="P256" s="2"/>
      <c r="Q256" s="2"/>
    </row>
    <row r="257" thickTop="1">
      <c r="A257" s="9"/>
      <c r="B257" s="51">
        <v>43</v>
      </c>
      <c r="C257" s="52" t="s">
        <v>426</v>
      </c>
      <c r="D257" s="52" t="s">
        <v>3</v>
      </c>
      <c r="E257" s="52" t="s">
        <v>427</v>
      </c>
      <c r="F257" s="52" t="s">
        <v>3</v>
      </c>
      <c r="G257" s="53" t="s">
        <v>117</v>
      </c>
      <c r="H257" s="63">
        <v>2</v>
      </c>
      <c r="I257" s="36">
        <f>ROUND(0,2)</f>
        <v>0</v>
      </c>
      <c r="J257" s="64">
        <f>ROUND(I257*H257,2)</f>
        <v>0</v>
      </c>
      <c r="K257" s="65">
        <v>0.20999999999999999</v>
      </c>
      <c r="L257" s="66">
        <f>IF(ISNUMBER(K257),ROUND(J257*(K257+1),2),0)</f>
        <v>0</v>
      </c>
      <c r="M257" s="12"/>
      <c r="N257" s="2"/>
      <c r="O257" s="2"/>
      <c r="P257" s="2"/>
      <c r="Q257" s="42">
        <f>IF(ISNUMBER(K257),IF(H257&gt;0,IF(I257&gt;0,J257,0),0),0)</f>
        <v>0</v>
      </c>
      <c r="R257" s="27">
        <f>IF(ISNUMBER(K257)=FALSE,J257,0)</f>
        <v>0</v>
      </c>
    </row>
    <row r="258">
      <c r="A258" s="9"/>
      <c r="B258" s="58" t="s">
        <v>76</v>
      </c>
      <c r="C258" s="1"/>
      <c r="D258" s="1"/>
      <c r="E258" s="59" t="s">
        <v>428</v>
      </c>
      <c r="F258" s="1"/>
      <c r="G258" s="1"/>
      <c r="H258" s="50"/>
      <c r="I258" s="1"/>
      <c r="J258" s="50"/>
      <c r="K258" s="1"/>
      <c r="L258" s="1"/>
      <c r="M258" s="12"/>
      <c r="N258" s="2"/>
      <c r="O258" s="2"/>
      <c r="P258" s="2"/>
      <c r="Q258" s="2"/>
    </row>
    <row r="259">
      <c r="A259" s="9"/>
      <c r="B259" s="58" t="s">
        <v>78</v>
      </c>
      <c r="C259" s="1"/>
      <c r="D259" s="1"/>
      <c r="E259" s="59" t="s">
        <v>429</v>
      </c>
      <c r="F259" s="1"/>
      <c r="G259" s="1"/>
      <c r="H259" s="50"/>
      <c r="I259" s="1"/>
      <c r="J259" s="50"/>
      <c r="K259" s="1"/>
      <c r="L259" s="1"/>
      <c r="M259" s="12"/>
      <c r="N259" s="2"/>
      <c r="O259" s="2"/>
      <c r="P259" s="2"/>
      <c r="Q259" s="2"/>
    </row>
    <row r="260">
      <c r="A260" s="9"/>
      <c r="B260" s="58" t="s">
        <v>80</v>
      </c>
      <c r="C260" s="1"/>
      <c r="D260" s="1"/>
      <c r="E260" s="59" t="s">
        <v>430</v>
      </c>
      <c r="F260" s="1"/>
      <c r="G260" s="1"/>
      <c r="H260" s="50"/>
      <c r="I260" s="1"/>
      <c r="J260" s="50"/>
      <c r="K260" s="1"/>
      <c r="L260" s="1"/>
      <c r="M260" s="12"/>
      <c r="N260" s="2"/>
      <c r="O260" s="2"/>
      <c r="P260" s="2"/>
      <c r="Q260" s="2"/>
    </row>
    <row r="261" thickBot="1">
      <c r="A261" s="9"/>
      <c r="B261" s="60" t="s">
        <v>82</v>
      </c>
      <c r="C261" s="31"/>
      <c r="D261" s="31"/>
      <c r="E261" s="61" t="s">
        <v>83</v>
      </c>
      <c r="F261" s="31"/>
      <c r="G261" s="31"/>
      <c r="H261" s="62"/>
      <c r="I261" s="31"/>
      <c r="J261" s="62"/>
      <c r="K261" s="31"/>
      <c r="L261" s="31"/>
      <c r="M261" s="12"/>
      <c r="N261" s="2"/>
      <c r="O261" s="2"/>
      <c r="P261" s="2"/>
      <c r="Q261" s="2"/>
    </row>
    <row r="262" thickTop="1">
      <c r="A262" s="9"/>
      <c r="B262" s="51">
        <v>44</v>
      </c>
      <c r="C262" s="52" t="s">
        <v>431</v>
      </c>
      <c r="D262" s="52" t="s">
        <v>3</v>
      </c>
      <c r="E262" s="52" t="s">
        <v>432</v>
      </c>
      <c r="F262" s="52" t="s">
        <v>3</v>
      </c>
      <c r="G262" s="53" t="s">
        <v>117</v>
      </c>
      <c r="H262" s="63">
        <v>1</v>
      </c>
      <c r="I262" s="36">
        <f>ROUND(0,2)</f>
        <v>0</v>
      </c>
      <c r="J262" s="64">
        <f>ROUND(I262*H262,2)</f>
        <v>0</v>
      </c>
      <c r="K262" s="65">
        <v>0.20999999999999999</v>
      </c>
      <c r="L262" s="66">
        <f>IF(ISNUMBER(K262),ROUND(J262*(K262+1),2),0)</f>
        <v>0</v>
      </c>
      <c r="M262" s="12"/>
      <c r="N262" s="2"/>
      <c r="O262" s="2"/>
      <c r="P262" s="2"/>
      <c r="Q262" s="42">
        <f>IF(ISNUMBER(K262),IF(H262&gt;0,IF(I262&gt;0,J262,0),0),0)</f>
        <v>0</v>
      </c>
      <c r="R262" s="27">
        <f>IF(ISNUMBER(K262)=FALSE,J262,0)</f>
        <v>0</v>
      </c>
    </row>
    <row r="263">
      <c r="A263" s="9"/>
      <c r="B263" s="58" t="s">
        <v>76</v>
      </c>
      <c r="C263" s="1"/>
      <c r="D263" s="1"/>
      <c r="E263" s="59" t="s">
        <v>433</v>
      </c>
      <c r="F263" s="1"/>
      <c r="G263" s="1"/>
      <c r="H263" s="50"/>
      <c r="I263" s="1"/>
      <c r="J263" s="50"/>
      <c r="K263" s="1"/>
      <c r="L263" s="1"/>
      <c r="M263" s="12"/>
      <c r="N263" s="2"/>
      <c r="O263" s="2"/>
      <c r="P263" s="2"/>
      <c r="Q263" s="2"/>
    </row>
    <row r="264">
      <c r="A264" s="9"/>
      <c r="B264" s="58" t="s">
        <v>78</v>
      </c>
      <c r="C264" s="1"/>
      <c r="D264" s="1"/>
      <c r="E264" s="59" t="s">
        <v>79</v>
      </c>
      <c r="F264" s="1"/>
      <c r="G264" s="1"/>
      <c r="H264" s="50"/>
      <c r="I264" s="1"/>
      <c r="J264" s="50"/>
      <c r="K264" s="1"/>
      <c r="L264" s="1"/>
      <c r="M264" s="12"/>
      <c r="N264" s="2"/>
      <c r="O264" s="2"/>
      <c r="P264" s="2"/>
      <c r="Q264" s="2"/>
    </row>
    <row r="265">
      <c r="A265" s="9"/>
      <c r="B265" s="58" t="s">
        <v>80</v>
      </c>
      <c r="C265" s="1"/>
      <c r="D265" s="1"/>
      <c r="E265" s="59" t="s">
        <v>434</v>
      </c>
      <c r="F265" s="1"/>
      <c r="G265" s="1"/>
      <c r="H265" s="50"/>
      <c r="I265" s="1"/>
      <c r="J265" s="50"/>
      <c r="K265" s="1"/>
      <c r="L265" s="1"/>
      <c r="M265" s="12"/>
      <c r="N265" s="2"/>
      <c r="O265" s="2"/>
      <c r="P265" s="2"/>
      <c r="Q265" s="2"/>
    </row>
    <row r="266" thickBot="1">
      <c r="A266" s="9"/>
      <c r="B266" s="60" t="s">
        <v>82</v>
      </c>
      <c r="C266" s="31"/>
      <c r="D266" s="31"/>
      <c r="E266" s="61" t="s">
        <v>83</v>
      </c>
      <c r="F266" s="31"/>
      <c r="G266" s="31"/>
      <c r="H266" s="62"/>
      <c r="I266" s="31"/>
      <c r="J266" s="62"/>
      <c r="K266" s="31"/>
      <c r="L266" s="31"/>
      <c r="M266" s="12"/>
      <c r="N266" s="2"/>
      <c r="O266" s="2"/>
      <c r="P266" s="2"/>
      <c r="Q266" s="2"/>
    </row>
    <row r="267" thickTop="1">
      <c r="A267" s="9"/>
      <c r="B267" s="51">
        <v>45</v>
      </c>
      <c r="C267" s="52" t="s">
        <v>435</v>
      </c>
      <c r="D267" s="52" t="s">
        <v>3</v>
      </c>
      <c r="E267" s="52" t="s">
        <v>436</v>
      </c>
      <c r="F267" s="52" t="s">
        <v>3</v>
      </c>
      <c r="G267" s="53" t="s">
        <v>117</v>
      </c>
      <c r="H267" s="63">
        <v>2</v>
      </c>
      <c r="I267" s="36">
        <f>ROUND(0,2)</f>
        <v>0</v>
      </c>
      <c r="J267" s="64">
        <f>ROUND(I267*H267,2)</f>
        <v>0</v>
      </c>
      <c r="K267" s="65">
        <v>0.20999999999999999</v>
      </c>
      <c r="L267" s="66">
        <f>IF(ISNUMBER(K267),ROUND(J267*(K267+1),2),0)</f>
        <v>0</v>
      </c>
      <c r="M267" s="12"/>
      <c r="N267" s="2"/>
      <c r="O267" s="2"/>
      <c r="P267" s="2"/>
      <c r="Q267" s="42">
        <f>IF(ISNUMBER(K267),IF(H267&gt;0,IF(I267&gt;0,J267,0),0),0)</f>
        <v>0</v>
      </c>
      <c r="R267" s="27">
        <f>IF(ISNUMBER(K267)=FALSE,J267,0)</f>
        <v>0</v>
      </c>
    </row>
    <row r="268">
      <c r="A268" s="9"/>
      <c r="B268" s="58" t="s">
        <v>76</v>
      </c>
      <c r="C268" s="1"/>
      <c r="D268" s="1"/>
      <c r="E268" s="59" t="s">
        <v>437</v>
      </c>
      <c r="F268" s="1"/>
      <c r="G268" s="1"/>
      <c r="H268" s="50"/>
      <c r="I268" s="1"/>
      <c r="J268" s="50"/>
      <c r="K268" s="1"/>
      <c r="L268" s="1"/>
      <c r="M268" s="12"/>
      <c r="N268" s="2"/>
      <c r="O268" s="2"/>
      <c r="P268" s="2"/>
      <c r="Q268" s="2"/>
    </row>
    <row r="269">
      <c r="A269" s="9"/>
      <c r="B269" s="58" t="s">
        <v>78</v>
      </c>
      <c r="C269" s="1"/>
      <c r="D269" s="1"/>
      <c r="E269" s="59" t="s">
        <v>438</v>
      </c>
      <c r="F269" s="1"/>
      <c r="G269" s="1"/>
      <c r="H269" s="50"/>
      <c r="I269" s="1"/>
      <c r="J269" s="50"/>
      <c r="K269" s="1"/>
      <c r="L269" s="1"/>
      <c r="M269" s="12"/>
      <c r="N269" s="2"/>
      <c r="O269" s="2"/>
      <c r="P269" s="2"/>
      <c r="Q269" s="2"/>
    </row>
    <row r="270">
      <c r="A270" s="9"/>
      <c r="B270" s="58" t="s">
        <v>80</v>
      </c>
      <c r="C270" s="1"/>
      <c r="D270" s="1"/>
      <c r="E270" s="59" t="s">
        <v>439</v>
      </c>
      <c r="F270" s="1"/>
      <c r="G270" s="1"/>
      <c r="H270" s="50"/>
      <c r="I270" s="1"/>
      <c r="J270" s="50"/>
      <c r="K270" s="1"/>
      <c r="L270" s="1"/>
      <c r="M270" s="12"/>
      <c r="N270" s="2"/>
      <c r="O270" s="2"/>
      <c r="P270" s="2"/>
      <c r="Q270" s="2"/>
    </row>
    <row r="271" thickBot="1">
      <c r="A271" s="9"/>
      <c r="B271" s="60" t="s">
        <v>82</v>
      </c>
      <c r="C271" s="31"/>
      <c r="D271" s="31"/>
      <c r="E271" s="61" t="s">
        <v>83</v>
      </c>
      <c r="F271" s="31"/>
      <c r="G271" s="31"/>
      <c r="H271" s="62"/>
      <c r="I271" s="31"/>
      <c r="J271" s="62"/>
      <c r="K271" s="31"/>
      <c r="L271" s="31"/>
      <c r="M271" s="12"/>
      <c r="N271" s="2"/>
      <c r="O271" s="2"/>
      <c r="P271" s="2"/>
      <c r="Q271" s="2"/>
    </row>
    <row r="272" thickTop="1">
      <c r="A272" s="9"/>
      <c r="B272" s="51">
        <v>46</v>
      </c>
      <c r="C272" s="52" t="s">
        <v>440</v>
      </c>
      <c r="D272" s="52" t="s">
        <v>3</v>
      </c>
      <c r="E272" s="52" t="s">
        <v>441</v>
      </c>
      <c r="F272" s="52" t="s">
        <v>3</v>
      </c>
      <c r="G272" s="53" t="s">
        <v>185</v>
      </c>
      <c r="H272" s="63">
        <v>70</v>
      </c>
      <c r="I272" s="36">
        <f>ROUND(0,2)</f>
        <v>0</v>
      </c>
      <c r="J272" s="64">
        <f>ROUND(I272*H272,2)</f>
        <v>0</v>
      </c>
      <c r="K272" s="65">
        <v>0.20999999999999999</v>
      </c>
      <c r="L272" s="66">
        <f>IF(ISNUMBER(K272),ROUND(J272*(K272+1),2),0)</f>
        <v>0</v>
      </c>
      <c r="M272" s="12"/>
      <c r="N272" s="2"/>
      <c r="O272" s="2"/>
      <c r="P272" s="2"/>
      <c r="Q272" s="42">
        <f>IF(ISNUMBER(K272),IF(H272&gt;0,IF(I272&gt;0,J272,0),0),0)</f>
        <v>0</v>
      </c>
      <c r="R272" s="27">
        <f>IF(ISNUMBER(K272)=FALSE,J272,0)</f>
        <v>0</v>
      </c>
    </row>
    <row r="273">
      <c r="A273" s="9"/>
      <c r="B273" s="58" t="s">
        <v>76</v>
      </c>
      <c r="C273" s="1"/>
      <c r="D273" s="1"/>
      <c r="E273" s="59" t="s">
        <v>3</v>
      </c>
      <c r="F273" s="1"/>
      <c r="G273" s="1"/>
      <c r="H273" s="50"/>
      <c r="I273" s="1"/>
      <c r="J273" s="50"/>
      <c r="K273" s="1"/>
      <c r="L273" s="1"/>
      <c r="M273" s="12"/>
      <c r="N273" s="2"/>
      <c r="O273" s="2"/>
      <c r="P273" s="2"/>
      <c r="Q273" s="2"/>
    </row>
    <row r="274">
      <c r="A274" s="9"/>
      <c r="B274" s="58" t="s">
        <v>78</v>
      </c>
      <c r="C274" s="1"/>
      <c r="D274" s="1"/>
      <c r="E274" s="59" t="s">
        <v>442</v>
      </c>
      <c r="F274" s="1"/>
      <c r="G274" s="1"/>
      <c r="H274" s="50"/>
      <c r="I274" s="1"/>
      <c r="J274" s="50"/>
      <c r="K274" s="1"/>
      <c r="L274" s="1"/>
      <c r="M274" s="12"/>
      <c r="N274" s="2"/>
      <c r="O274" s="2"/>
      <c r="P274" s="2"/>
      <c r="Q274" s="2"/>
    </row>
    <row r="275">
      <c r="A275" s="9"/>
      <c r="B275" s="58" t="s">
        <v>80</v>
      </c>
      <c r="C275" s="1"/>
      <c r="D275" s="1"/>
      <c r="E275" s="59" t="s">
        <v>443</v>
      </c>
      <c r="F275" s="1"/>
      <c r="G275" s="1"/>
      <c r="H275" s="50"/>
      <c r="I275" s="1"/>
      <c r="J275" s="50"/>
      <c r="K275" s="1"/>
      <c r="L275" s="1"/>
      <c r="M275" s="12"/>
      <c r="N275" s="2"/>
      <c r="O275" s="2"/>
      <c r="P275" s="2"/>
      <c r="Q275" s="2"/>
    </row>
    <row r="276" thickBot="1">
      <c r="A276" s="9"/>
      <c r="B276" s="60" t="s">
        <v>82</v>
      </c>
      <c r="C276" s="31"/>
      <c r="D276" s="31"/>
      <c r="E276" s="61" t="s">
        <v>83</v>
      </c>
      <c r="F276" s="31"/>
      <c r="G276" s="31"/>
      <c r="H276" s="62"/>
      <c r="I276" s="31"/>
      <c r="J276" s="62"/>
      <c r="K276" s="31"/>
      <c r="L276" s="31"/>
      <c r="M276" s="12"/>
      <c r="N276" s="2"/>
      <c r="O276" s="2"/>
      <c r="P276" s="2"/>
      <c r="Q276" s="2"/>
    </row>
    <row r="277" thickTop="1" thickBot="1" ht="25" customHeight="1">
      <c r="A277" s="9"/>
      <c r="B277" s="1"/>
      <c r="C277" s="67">
        <v>8</v>
      </c>
      <c r="D277" s="1"/>
      <c r="E277" s="67" t="s">
        <v>269</v>
      </c>
      <c r="F277" s="1"/>
      <c r="G277" s="68" t="s">
        <v>120</v>
      </c>
      <c r="H277" s="69">
        <f>J252+J257+J262+J267+J272</f>
        <v>0</v>
      </c>
      <c r="I277" s="68" t="s">
        <v>121</v>
      </c>
      <c r="J277" s="70">
        <f>(L277-H277)</f>
        <v>0</v>
      </c>
      <c r="K277" s="68" t="s">
        <v>122</v>
      </c>
      <c r="L277" s="71">
        <f>L252+L257+L262+L267+L272</f>
        <v>0</v>
      </c>
      <c r="M277" s="12"/>
      <c r="N277" s="2"/>
      <c r="O277" s="2"/>
      <c r="P277" s="2"/>
      <c r="Q277" s="42">
        <f>0+Q252+Q257+Q262+Q267+Q272</f>
        <v>0</v>
      </c>
      <c r="R277" s="27">
        <f>0+R252+R257+R262+R267+R272</f>
        <v>0</v>
      </c>
      <c r="S277" s="72">
        <f>Q277*(1+J277)+R277</f>
        <v>0</v>
      </c>
    </row>
    <row r="278" thickTop="1" thickBot="1" ht="25" customHeight="1">
      <c r="A278" s="9"/>
      <c r="B278" s="73"/>
      <c r="C278" s="73"/>
      <c r="D278" s="73"/>
      <c r="E278" s="73"/>
      <c r="F278" s="73"/>
      <c r="G278" s="74" t="s">
        <v>123</v>
      </c>
      <c r="H278" s="75">
        <f>J252+J257+J262+J267+J272</f>
        <v>0</v>
      </c>
      <c r="I278" s="74" t="s">
        <v>124</v>
      </c>
      <c r="J278" s="76">
        <f>0+J277</f>
        <v>0</v>
      </c>
      <c r="K278" s="74" t="s">
        <v>125</v>
      </c>
      <c r="L278" s="77">
        <f>L252+L257+L262+L267+L272</f>
        <v>0</v>
      </c>
      <c r="M278" s="12"/>
      <c r="N278" s="2"/>
      <c r="O278" s="2"/>
      <c r="P278" s="2"/>
      <c r="Q278" s="2"/>
    </row>
    <row r="279" ht="40" customHeight="1">
      <c r="A279" s="9"/>
      <c r="B279" s="78" t="s">
        <v>246</v>
      </c>
      <c r="C279" s="1"/>
      <c r="D279" s="1"/>
      <c r="E279" s="1"/>
      <c r="F279" s="1"/>
      <c r="G279" s="1"/>
      <c r="H279" s="50"/>
      <c r="I279" s="1"/>
      <c r="J279" s="50"/>
      <c r="K279" s="1"/>
      <c r="L279" s="1"/>
      <c r="M279" s="12"/>
      <c r="N279" s="2"/>
      <c r="O279" s="2"/>
      <c r="P279" s="2"/>
      <c r="Q279" s="2"/>
    </row>
    <row r="280">
      <c r="A280" s="9"/>
      <c r="B280" s="51">
        <v>47</v>
      </c>
      <c r="C280" s="52" t="s">
        <v>251</v>
      </c>
      <c r="D280" s="52" t="s">
        <v>3</v>
      </c>
      <c r="E280" s="52" t="s">
        <v>252</v>
      </c>
      <c r="F280" s="52" t="s">
        <v>3</v>
      </c>
      <c r="G280" s="53" t="s">
        <v>185</v>
      </c>
      <c r="H280" s="54">
        <v>6</v>
      </c>
      <c r="I280" s="25">
        <f>ROUND(0,2)</f>
        <v>0</v>
      </c>
      <c r="J280" s="55">
        <f>ROUND(I280*H280,2)</f>
        <v>0</v>
      </c>
      <c r="K280" s="56">
        <v>0.20999999999999999</v>
      </c>
      <c r="L280" s="57">
        <f>IF(ISNUMBER(K280),ROUND(J280*(K280+1),2),0)</f>
        <v>0</v>
      </c>
      <c r="M280" s="12"/>
      <c r="N280" s="2"/>
      <c r="O280" s="2"/>
      <c r="P280" s="2"/>
      <c r="Q280" s="42">
        <f>IF(ISNUMBER(K280),IF(H280&gt;0,IF(I280&gt;0,J280,0),0),0)</f>
        <v>0</v>
      </c>
      <c r="R280" s="27">
        <f>IF(ISNUMBER(K280)=FALSE,J280,0)</f>
        <v>0</v>
      </c>
    </row>
    <row r="281">
      <c r="A281" s="9"/>
      <c r="B281" s="58" t="s">
        <v>76</v>
      </c>
      <c r="C281" s="1"/>
      <c r="D281" s="1"/>
      <c r="E281" s="59" t="s">
        <v>444</v>
      </c>
      <c r="F281" s="1"/>
      <c r="G281" s="1"/>
      <c r="H281" s="50"/>
      <c r="I281" s="1"/>
      <c r="J281" s="50"/>
      <c r="K281" s="1"/>
      <c r="L281" s="1"/>
      <c r="M281" s="12"/>
      <c r="N281" s="2"/>
      <c r="O281" s="2"/>
      <c r="P281" s="2"/>
      <c r="Q281" s="2"/>
    </row>
    <row r="282">
      <c r="A282" s="9"/>
      <c r="B282" s="58" t="s">
        <v>78</v>
      </c>
      <c r="C282" s="1"/>
      <c r="D282" s="1"/>
      <c r="E282" s="59" t="s">
        <v>445</v>
      </c>
      <c r="F282" s="1"/>
      <c r="G282" s="1"/>
      <c r="H282" s="50"/>
      <c r="I282" s="1"/>
      <c r="J282" s="50"/>
      <c r="K282" s="1"/>
      <c r="L282" s="1"/>
      <c r="M282" s="12"/>
      <c r="N282" s="2"/>
      <c r="O282" s="2"/>
      <c r="P282" s="2"/>
      <c r="Q282" s="2"/>
    </row>
    <row r="283">
      <c r="A283" s="9"/>
      <c r="B283" s="58" t="s">
        <v>80</v>
      </c>
      <c r="C283" s="1"/>
      <c r="D283" s="1"/>
      <c r="E283" s="59" t="s">
        <v>254</v>
      </c>
      <c r="F283" s="1"/>
      <c r="G283" s="1"/>
      <c r="H283" s="50"/>
      <c r="I283" s="1"/>
      <c r="J283" s="50"/>
      <c r="K283" s="1"/>
      <c r="L283" s="1"/>
      <c r="M283" s="12"/>
      <c r="N283" s="2"/>
      <c r="O283" s="2"/>
      <c r="P283" s="2"/>
      <c r="Q283" s="2"/>
    </row>
    <row r="284" thickBot="1">
      <c r="A284" s="9"/>
      <c r="B284" s="60" t="s">
        <v>82</v>
      </c>
      <c r="C284" s="31"/>
      <c r="D284" s="31"/>
      <c r="E284" s="61" t="s">
        <v>83</v>
      </c>
      <c r="F284" s="31"/>
      <c r="G284" s="31"/>
      <c r="H284" s="62"/>
      <c r="I284" s="31"/>
      <c r="J284" s="62"/>
      <c r="K284" s="31"/>
      <c r="L284" s="31"/>
      <c r="M284" s="12"/>
      <c r="N284" s="2"/>
      <c r="O284" s="2"/>
      <c r="P284" s="2"/>
      <c r="Q284" s="2"/>
    </row>
    <row r="285" thickTop="1">
      <c r="A285" s="9"/>
      <c r="B285" s="51">
        <v>48</v>
      </c>
      <c r="C285" s="52" t="s">
        <v>446</v>
      </c>
      <c r="D285" s="52" t="s">
        <v>3</v>
      </c>
      <c r="E285" s="52" t="s">
        <v>447</v>
      </c>
      <c r="F285" s="52" t="s">
        <v>3</v>
      </c>
      <c r="G285" s="53" t="s">
        <v>185</v>
      </c>
      <c r="H285" s="63">
        <v>6</v>
      </c>
      <c r="I285" s="36">
        <f>ROUND(0,2)</f>
        <v>0</v>
      </c>
      <c r="J285" s="64">
        <f>ROUND(I285*H285,2)</f>
        <v>0</v>
      </c>
      <c r="K285" s="65">
        <v>0.20999999999999999</v>
      </c>
      <c r="L285" s="66">
        <f>IF(ISNUMBER(K285),ROUND(J285*(K285+1),2),0)</f>
        <v>0</v>
      </c>
      <c r="M285" s="12"/>
      <c r="N285" s="2"/>
      <c r="O285" s="2"/>
      <c r="P285" s="2"/>
      <c r="Q285" s="42">
        <f>IF(ISNUMBER(K285),IF(H285&gt;0,IF(I285&gt;0,J285,0),0),0)</f>
        <v>0</v>
      </c>
      <c r="R285" s="27">
        <f>IF(ISNUMBER(K285)=FALSE,J285,0)</f>
        <v>0</v>
      </c>
    </row>
    <row r="286">
      <c r="A286" s="9"/>
      <c r="B286" s="58" t="s">
        <v>76</v>
      </c>
      <c r="C286" s="1"/>
      <c r="D286" s="1"/>
      <c r="E286" s="59" t="s">
        <v>444</v>
      </c>
      <c r="F286" s="1"/>
      <c r="G286" s="1"/>
      <c r="H286" s="50"/>
      <c r="I286" s="1"/>
      <c r="J286" s="50"/>
      <c r="K286" s="1"/>
      <c r="L286" s="1"/>
      <c r="M286" s="12"/>
      <c r="N286" s="2"/>
      <c r="O286" s="2"/>
      <c r="P286" s="2"/>
      <c r="Q286" s="2"/>
    </row>
    <row r="287">
      <c r="A287" s="9"/>
      <c r="B287" s="58" t="s">
        <v>78</v>
      </c>
      <c r="C287" s="1"/>
      <c r="D287" s="1"/>
      <c r="E287" s="59" t="s">
        <v>445</v>
      </c>
      <c r="F287" s="1"/>
      <c r="G287" s="1"/>
      <c r="H287" s="50"/>
      <c r="I287" s="1"/>
      <c r="J287" s="50"/>
      <c r="K287" s="1"/>
      <c r="L287" s="1"/>
      <c r="M287" s="12"/>
      <c r="N287" s="2"/>
      <c r="O287" s="2"/>
      <c r="P287" s="2"/>
      <c r="Q287" s="2"/>
    </row>
    <row r="288">
      <c r="A288" s="9"/>
      <c r="B288" s="58" t="s">
        <v>80</v>
      </c>
      <c r="C288" s="1"/>
      <c r="D288" s="1"/>
      <c r="E288" s="59" t="s">
        <v>448</v>
      </c>
      <c r="F288" s="1"/>
      <c r="G288" s="1"/>
      <c r="H288" s="50"/>
      <c r="I288" s="1"/>
      <c r="J288" s="50"/>
      <c r="K288" s="1"/>
      <c r="L288" s="1"/>
      <c r="M288" s="12"/>
      <c r="N288" s="2"/>
      <c r="O288" s="2"/>
      <c r="P288" s="2"/>
      <c r="Q288" s="2"/>
    </row>
    <row r="289" thickBot="1">
      <c r="A289" s="9"/>
      <c r="B289" s="60" t="s">
        <v>82</v>
      </c>
      <c r="C289" s="31"/>
      <c r="D289" s="31"/>
      <c r="E289" s="61" t="s">
        <v>83</v>
      </c>
      <c r="F289" s="31"/>
      <c r="G289" s="31"/>
      <c r="H289" s="62"/>
      <c r="I289" s="31"/>
      <c r="J289" s="62"/>
      <c r="K289" s="31"/>
      <c r="L289" s="31"/>
      <c r="M289" s="12"/>
      <c r="N289" s="2"/>
      <c r="O289" s="2"/>
      <c r="P289" s="2"/>
      <c r="Q289" s="2"/>
    </row>
    <row r="290" thickTop="1" thickBot="1" ht="25" customHeight="1">
      <c r="A290" s="9"/>
      <c r="B290" s="1"/>
      <c r="C290" s="67">
        <v>9</v>
      </c>
      <c r="D290" s="1"/>
      <c r="E290" s="67" t="s">
        <v>135</v>
      </c>
      <c r="F290" s="1"/>
      <c r="G290" s="68" t="s">
        <v>120</v>
      </c>
      <c r="H290" s="69">
        <f>J280+J285</f>
        <v>0</v>
      </c>
      <c r="I290" s="68" t="s">
        <v>121</v>
      </c>
      <c r="J290" s="70">
        <f>(L290-H290)</f>
        <v>0</v>
      </c>
      <c r="K290" s="68" t="s">
        <v>122</v>
      </c>
      <c r="L290" s="71">
        <f>L280+L285</f>
        <v>0</v>
      </c>
      <c r="M290" s="12"/>
      <c r="N290" s="2"/>
      <c r="O290" s="2"/>
      <c r="P290" s="2"/>
      <c r="Q290" s="42">
        <f>0+Q280+Q285</f>
        <v>0</v>
      </c>
      <c r="R290" s="27">
        <f>0+R280+R285</f>
        <v>0</v>
      </c>
      <c r="S290" s="72">
        <f>Q290*(1+J290)+R290</f>
        <v>0</v>
      </c>
    </row>
    <row r="291" thickTop="1" thickBot="1" ht="25" customHeight="1">
      <c r="A291" s="9"/>
      <c r="B291" s="73"/>
      <c r="C291" s="73"/>
      <c r="D291" s="73"/>
      <c r="E291" s="73"/>
      <c r="F291" s="73"/>
      <c r="G291" s="74" t="s">
        <v>123</v>
      </c>
      <c r="H291" s="75">
        <f>J280+J285</f>
        <v>0</v>
      </c>
      <c r="I291" s="74" t="s">
        <v>124</v>
      </c>
      <c r="J291" s="76">
        <f>0+J290</f>
        <v>0</v>
      </c>
      <c r="K291" s="74" t="s">
        <v>125</v>
      </c>
      <c r="L291" s="77">
        <f>L280+L285</f>
        <v>0</v>
      </c>
      <c r="M291" s="12"/>
      <c r="N291" s="2"/>
      <c r="O291" s="2"/>
      <c r="P291" s="2"/>
      <c r="Q291" s="2"/>
    </row>
    <row r="292">
      <c r="A292" s="13"/>
      <c r="B292" s="4"/>
      <c r="C292" s="4"/>
      <c r="D292" s="4"/>
      <c r="E292" s="4"/>
      <c r="F292" s="4"/>
      <c r="G292" s="4"/>
      <c r="H292" s="79"/>
      <c r="I292" s="4"/>
      <c r="J292" s="79"/>
      <c r="K292" s="4"/>
      <c r="L292" s="4"/>
      <c r="M292" s="14"/>
      <c r="N292" s="2"/>
      <c r="O292" s="2"/>
      <c r="P292" s="2"/>
      <c r="Q292" s="2"/>
    </row>
    <row r="29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2"/>
      <c r="O293" s="2"/>
      <c r="P293" s="2"/>
      <c r="Q293" s="2"/>
    </row>
  </sheetData>
  <mergeCells count="21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8:C29"/>
    <mergeCell ref="B31:L31"/>
    <mergeCell ref="B33:D33"/>
    <mergeCell ref="B34:D34"/>
    <mergeCell ref="B35:D35"/>
    <mergeCell ref="B36:D36"/>
    <mergeCell ref="B38:D38"/>
    <mergeCell ref="B39:D39"/>
    <mergeCell ref="B40:D40"/>
    <mergeCell ref="B41:D41"/>
    <mergeCell ref="B44:L44"/>
    <mergeCell ref="B21:D21"/>
    <mergeCell ref="B22:D22"/>
    <mergeCell ref="B23:D23"/>
    <mergeCell ref="B24:D24"/>
    <mergeCell ref="B25:D25"/>
    <mergeCell ref="B26:D26"/>
    <mergeCell ref="B46:D46"/>
    <mergeCell ref="B47:D47"/>
    <mergeCell ref="B48:D48"/>
    <mergeCell ref="B49:D49"/>
    <mergeCell ref="B51:D51"/>
    <mergeCell ref="B52:D52"/>
    <mergeCell ref="B53:D53"/>
    <mergeCell ref="B54:D54"/>
    <mergeCell ref="B56:D56"/>
    <mergeCell ref="B57:D57"/>
    <mergeCell ref="B58:D58"/>
    <mergeCell ref="B59:D59"/>
    <mergeCell ref="B61:D61"/>
    <mergeCell ref="B62:D62"/>
    <mergeCell ref="B63:D63"/>
    <mergeCell ref="B64:D64"/>
    <mergeCell ref="B66:D66"/>
    <mergeCell ref="B67:D67"/>
    <mergeCell ref="B68:D68"/>
    <mergeCell ref="B69:D69"/>
    <mergeCell ref="B71:D71"/>
    <mergeCell ref="B72:D72"/>
    <mergeCell ref="B73:D73"/>
    <mergeCell ref="B74:D74"/>
    <mergeCell ref="B76:D76"/>
    <mergeCell ref="B77:D77"/>
    <mergeCell ref="B78:D78"/>
    <mergeCell ref="B79:D79"/>
    <mergeCell ref="B81:D81"/>
    <mergeCell ref="B82:D82"/>
    <mergeCell ref="B83:D83"/>
    <mergeCell ref="B84:D84"/>
    <mergeCell ref="B86:D86"/>
    <mergeCell ref="B87:D87"/>
    <mergeCell ref="B88:D88"/>
    <mergeCell ref="B89:D89"/>
    <mergeCell ref="B91:D91"/>
    <mergeCell ref="B92:D92"/>
    <mergeCell ref="B93:D93"/>
    <mergeCell ref="B94:D94"/>
    <mergeCell ref="B96:D96"/>
    <mergeCell ref="B97:D97"/>
    <mergeCell ref="B98:D98"/>
    <mergeCell ref="B99:D99"/>
    <mergeCell ref="B101:D101"/>
    <mergeCell ref="B102:D102"/>
    <mergeCell ref="B103:D103"/>
    <mergeCell ref="B104:D104"/>
    <mergeCell ref="B106:D106"/>
    <mergeCell ref="B107:D107"/>
    <mergeCell ref="B108:D108"/>
    <mergeCell ref="B109:D109"/>
    <mergeCell ref="B111:D111"/>
    <mergeCell ref="B112:D112"/>
    <mergeCell ref="B113:D113"/>
    <mergeCell ref="B114:D114"/>
    <mergeCell ref="B116:D116"/>
    <mergeCell ref="B117:D117"/>
    <mergeCell ref="B118:D118"/>
    <mergeCell ref="B119:D119"/>
    <mergeCell ref="B121:D121"/>
    <mergeCell ref="B122:D122"/>
    <mergeCell ref="B123:D123"/>
    <mergeCell ref="B124:D124"/>
    <mergeCell ref="B126:D126"/>
    <mergeCell ref="B127:D127"/>
    <mergeCell ref="B128:D128"/>
    <mergeCell ref="B129:D129"/>
    <mergeCell ref="B131:D131"/>
    <mergeCell ref="B132:D132"/>
    <mergeCell ref="B133:D133"/>
    <mergeCell ref="B134:D134"/>
    <mergeCell ref="B136:D136"/>
    <mergeCell ref="B137:D137"/>
    <mergeCell ref="B138:D138"/>
    <mergeCell ref="B139:D139"/>
    <mergeCell ref="B141:D141"/>
    <mergeCell ref="B142:D142"/>
    <mergeCell ref="B143:D143"/>
    <mergeCell ref="B144:D144"/>
    <mergeCell ref="B146:D146"/>
    <mergeCell ref="B147:D147"/>
    <mergeCell ref="B148:D148"/>
    <mergeCell ref="B149:D149"/>
    <mergeCell ref="B151:D151"/>
    <mergeCell ref="B152:D152"/>
    <mergeCell ref="B153:D153"/>
    <mergeCell ref="B154:D154"/>
    <mergeCell ref="B156:D156"/>
    <mergeCell ref="B157:D157"/>
    <mergeCell ref="B158:D158"/>
    <mergeCell ref="B159:D159"/>
    <mergeCell ref="B161:D161"/>
    <mergeCell ref="B162:D162"/>
    <mergeCell ref="B163:D163"/>
    <mergeCell ref="B164:D164"/>
    <mergeCell ref="B167:L167"/>
    <mergeCell ref="B169:D169"/>
    <mergeCell ref="B170:D170"/>
    <mergeCell ref="B171:D171"/>
    <mergeCell ref="B172:D172"/>
    <mergeCell ref="B174:D174"/>
    <mergeCell ref="B175:D175"/>
    <mergeCell ref="B176:D176"/>
    <mergeCell ref="B177:D177"/>
    <mergeCell ref="B179:D179"/>
    <mergeCell ref="B180:D180"/>
    <mergeCell ref="B181:D181"/>
    <mergeCell ref="B182:D182"/>
    <mergeCell ref="B184:D184"/>
    <mergeCell ref="B185:D185"/>
    <mergeCell ref="B186:D186"/>
    <mergeCell ref="B187:D187"/>
    <mergeCell ref="B190:L190"/>
    <mergeCell ref="B192:D192"/>
    <mergeCell ref="B193:D193"/>
    <mergeCell ref="B194:D194"/>
    <mergeCell ref="B195:D195"/>
    <mergeCell ref="B197:D197"/>
    <mergeCell ref="B198:D198"/>
    <mergeCell ref="B199:D199"/>
    <mergeCell ref="B200:D200"/>
    <mergeCell ref="B202:D202"/>
    <mergeCell ref="B203:D203"/>
    <mergeCell ref="B204:D204"/>
    <mergeCell ref="B205:D205"/>
    <mergeCell ref="B208:L208"/>
    <mergeCell ref="B210:D210"/>
    <mergeCell ref="B211:D211"/>
    <mergeCell ref="B212:D212"/>
    <mergeCell ref="B213:D213"/>
    <mergeCell ref="B215:D215"/>
    <mergeCell ref="B216:D216"/>
    <mergeCell ref="B217:D217"/>
    <mergeCell ref="B218:D218"/>
    <mergeCell ref="B220:D220"/>
    <mergeCell ref="B221:D221"/>
    <mergeCell ref="B222:D222"/>
    <mergeCell ref="B223:D223"/>
    <mergeCell ref="B225:D225"/>
    <mergeCell ref="B226:D226"/>
    <mergeCell ref="B227:D227"/>
    <mergeCell ref="B228:D228"/>
    <mergeCell ref="B230:D230"/>
    <mergeCell ref="B231:D231"/>
    <mergeCell ref="B232:D232"/>
    <mergeCell ref="B233:D233"/>
    <mergeCell ref="B235:D235"/>
    <mergeCell ref="B236:D236"/>
    <mergeCell ref="B237:D237"/>
    <mergeCell ref="B238:D238"/>
    <mergeCell ref="B240:D240"/>
    <mergeCell ref="B241:D241"/>
    <mergeCell ref="B242:D242"/>
    <mergeCell ref="B243:D243"/>
    <mergeCell ref="B245:D245"/>
    <mergeCell ref="B246:D246"/>
    <mergeCell ref="B247:D247"/>
    <mergeCell ref="B248:D248"/>
    <mergeCell ref="B253:D253"/>
    <mergeCell ref="B254:D254"/>
    <mergeCell ref="B255:D255"/>
    <mergeCell ref="B256:D256"/>
    <mergeCell ref="B258:D258"/>
    <mergeCell ref="B259:D259"/>
    <mergeCell ref="B260:D260"/>
    <mergeCell ref="B261:D261"/>
    <mergeCell ref="B263:D263"/>
    <mergeCell ref="B264:D264"/>
    <mergeCell ref="B265:D265"/>
    <mergeCell ref="B266:D266"/>
    <mergeCell ref="B268:D268"/>
    <mergeCell ref="B269:D269"/>
    <mergeCell ref="B270:D270"/>
    <mergeCell ref="B271:D271"/>
    <mergeCell ref="B273:D273"/>
    <mergeCell ref="B274:D274"/>
    <mergeCell ref="B275:D275"/>
    <mergeCell ref="B276:D276"/>
    <mergeCell ref="B251:L251"/>
    <mergeCell ref="B281:D281"/>
    <mergeCell ref="B282:D282"/>
    <mergeCell ref="B283:D283"/>
    <mergeCell ref="B284:D284"/>
    <mergeCell ref="B286:D286"/>
    <mergeCell ref="B287:D287"/>
    <mergeCell ref="B288:D288"/>
    <mergeCell ref="B289:D289"/>
    <mergeCell ref="B279:L279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55</v>
      </c>
      <c r="B10" s="1"/>
      <c r="C10" s="16"/>
      <c r="D10" s="1"/>
      <c r="E10" s="1"/>
      <c r="F10" s="1"/>
      <c r="G10" s="17"/>
      <c r="H10" s="1"/>
      <c r="I10" s="40" t="s">
        <v>56</v>
      </c>
      <c r="J10" s="41">
        <f>H42+H150+H173+H186+H229+H252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449</v>
      </c>
      <c r="B11" s="1"/>
      <c r="C11" s="1"/>
      <c r="D11" s="1"/>
      <c r="E11" s="1"/>
      <c r="F11" s="1"/>
      <c r="G11" s="40"/>
      <c r="H11" s="1"/>
      <c r="I11" s="40" t="s">
        <v>58</v>
      </c>
      <c r="J11" s="41">
        <f>L42+L150+L173+L186+L229+L252</f>
        <v>0</v>
      </c>
      <c r="K11" s="1"/>
      <c r="L11" s="1"/>
      <c r="M11" s="12"/>
      <c r="N11" s="2"/>
      <c r="O11" s="2"/>
      <c r="P11" s="2"/>
      <c r="Q11" s="42">
        <f>IF(SUM(K20:K25)&gt;0,ROUND(SUM(S20:S25)/SUM(K20:K25)-1,8),0)</f>
        <v>0</v>
      </c>
      <c r="R11" s="27">
        <f>AVERAGE(J41,J149,J172,J185,J228,J251)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59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60</v>
      </c>
      <c r="C19" s="43"/>
      <c r="D19" s="43"/>
      <c r="E19" s="43" t="s">
        <v>61</v>
      </c>
      <c r="F19" s="43"/>
      <c r="G19" s="44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62</v>
      </c>
      <c r="F20" s="1"/>
      <c r="G20" s="1"/>
      <c r="H20" s="1"/>
      <c r="I20" s="1"/>
      <c r="J20" s="1"/>
      <c r="K20" s="47">
        <f>H42</f>
        <v>0</v>
      </c>
      <c r="L20" s="47">
        <f>L42</f>
        <v>0</v>
      </c>
      <c r="M20" s="12"/>
      <c r="N20" s="2"/>
      <c r="O20" s="2"/>
      <c r="P20" s="2"/>
      <c r="Q20" s="2"/>
      <c r="S20" s="27">
        <f>S41</f>
        <v>0</v>
      </c>
    </row>
    <row r="21">
      <c r="A21" s="9"/>
      <c r="B21" s="45">
        <v>1</v>
      </c>
      <c r="C21" s="1"/>
      <c r="D21" s="1"/>
      <c r="E21" s="46" t="s">
        <v>134</v>
      </c>
      <c r="F21" s="1"/>
      <c r="G21" s="1"/>
      <c r="H21" s="1"/>
      <c r="I21" s="1"/>
      <c r="J21" s="1"/>
      <c r="K21" s="47">
        <f>H150</f>
        <v>0</v>
      </c>
      <c r="L21" s="47">
        <f>L150</f>
        <v>0</v>
      </c>
      <c r="M21" s="12"/>
      <c r="N21" s="2"/>
      <c r="O21" s="2"/>
      <c r="P21" s="2"/>
      <c r="Q21" s="2"/>
      <c r="S21" s="27">
        <f>S149</f>
        <v>0</v>
      </c>
    </row>
    <row r="22">
      <c r="A22" s="9"/>
      <c r="B22" s="45">
        <v>2</v>
      </c>
      <c r="C22" s="1"/>
      <c r="D22" s="1"/>
      <c r="E22" s="46" t="s">
        <v>266</v>
      </c>
      <c r="F22" s="1"/>
      <c r="G22" s="1"/>
      <c r="H22" s="1"/>
      <c r="I22" s="1"/>
      <c r="J22" s="1"/>
      <c r="K22" s="47">
        <f>H173</f>
        <v>0</v>
      </c>
      <c r="L22" s="47">
        <f>L173</f>
        <v>0</v>
      </c>
      <c r="M22" s="12"/>
      <c r="N22" s="2"/>
      <c r="O22" s="2"/>
      <c r="P22" s="2"/>
      <c r="Q22" s="2"/>
      <c r="S22" s="27">
        <f>S172</f>
        <v>0</v>
      </c>
    </row>
    <row r="23">
      <c r="A23" s="9"/>
      <c r="B23" s="45">
        <v>4</v>
      </c>
      <c r="C23" s="1"/>
      <c r="D23" s="1"/>
      <c r="E23" s="46" t="s">
        <v>267</v>
      </c>
      <c r="F23" s="1"/>
      <c r="G23" s="1"/>
      <c r="H23" s="1"/>
      <c r="I23" s="1"/>
      <c r="J23" s="1"/>
      <c r="K23" s="47">
        <f>H186</f>
        <v>0</v>
      </c>
      <c r="L23" s="47">
        <f>L186</f>
        <v>0</v>
      </c>
      <c r="M23" s="12"/>
      <c r="N23" s="2"/>
      <c r="O23" s="2"/>
      <c r="P23" s="2"/>
      <c r="Q23" s="2"/>
      <c r="S23" s="27">
        <f>S185</f>
        <v>0</v>
      </c>
    </row>
    <row r="24">
      <c r="A24" s="9"/>
      <c r="B24" s="45">
        <v>5</v>
      </c>
      <c r="C24" s="1"/>
      <c r="D24" s="1"/>
      <c r="E24" s="46" t="s">
        <v>268</v>
      </c>
      <c r="F24" s="1"/>
      <c r="G24" s="1"/>
      <c r="H24" s="1"/>
      <c r="I24" s="1"/>
      <c r="J24" s="1"/>
      <c r="K24" s="47">
        <f>H229</f>
        <v>0</v>
      </c>
      <c r="L24" s="47">
        <f>L229</f>
        <v>0</v>
      </c>
      <c r="M24" s="12"/>
      <c r="N24" s="2"/>
      <c r="O24" s="2"/>
      <c r="P24" s="2"/>
      <c r="Q24" s="2"/>
      <c r="S24" s="27">
        <f>S228</f>
        <v>0</v>
      </c>
    </row>
    <row r="25">
      <c r="A25" s="9"/>
      <c r="B25" s="45">
        <v>9</v>
      </c>
      <c r="C25" s="1"/>
      <c r="D25" s="1"/>
      <c r="E25" s="46" t="s">
        <v>135</v>
      </c>
      <c r="F25" s="1"/>
      <c r="G25" s="1"/>
      <c r="H25" s="1"/>
      <c r="I25" s="1"/>
      <c r="J25" s="1"/>
      <c r="K25" s="47">
        <f>H252</f>
        <v>0</v>
      </c>
      <c r="L25" s="47">
        <f>L252</f>
        <v>0</v>
      </c>
      <c r="M25" s="48"/>
      <c r="N25" s="2"/>
      <c r="O25" s="2"/>
      <c r="P25" s="2"/>
      <c r="Q25" s="2"/>
      <c r="S25" s="27">
        <f>S251</f>
        <v>0</v>
      </c>
    </row>
    <row r="26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81"/>
      <c r="N26" s="2"/>
      <c r="O26" s="2"/>
      <c r="P26" s="2"/>
      <c r="Q26" s="2"/>
    </row>
    <row r="27" ht="14" customHeight="1">
      <c r="A27" s="4"/>
      <c r="B27" s="37" t="s">
        <v>64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80"/>
      <c r="N28" s="2"/>
      <c r="O28" s="2"/>
      <c r="P28" s="2"/>
      <c r="Q28" s="2"/>
    </row>
    <row r="29" ht="18" customHeight="1">
      <c r="A29" s="9"/>
      <c r="B29" s="43" t="s">
        <v>65</v>
      </c>
      <c r="C29" s="43" t="s">
        <v>60</v>
      </c>
      <c r="D29" s="43" t="s">
        <v>66</v>
      </c>
      <c r="E29" s="43" t="s">
        <v>61</v>
      </c>
      <c r="F29" s="43" t="s">
        <v>67</v>
      </c>
      <c r="G29" s="44" t="s">
        <v>68</v>
      </c>
      <c r="H29" s="22" t="s">
        <v>69</v>
      </c>
      <c r="I29" s="22" t="s">
        <v>70</v>
      </c>
      <c r="J29" s="22" t="s">
        <v>16</v>
      </c>
      <c r="K29" s="44" t="s">
        <v>71</v>
      </c>
      <c r="L29" s="22" t="s">
        <v>17</v>
      </c>
      <c r="M29" s="48"/>
      <c r="N29" s="2"/>
      <c r="O29" s="2"/>
      <c r="P29" s="2"/>
      <c r="Q29" s="2"/>
    </row>
    <row r="30" ht="40" customHeight="1">
      <c r="A30" s="9"/>
      <c r="B30" s="49" t="s">
        <v>72</v>
      </c>
      <c r="C30" s="1"/>
      <c r="D30" s="1"/>
      <c r="E30" s="1"/>
      <c r="F30" s="1"/>
      <c r="G30" s="1"/>
      <c r="H30" s="50"/>
      <c r="I30" s="1"/>
      <c r="J30" s="50"/>
      <c r="K30" s="1"/>
      <c r="L30" s="1"/>
      <c r="M30" s="12"/>
      <c r="N30" s="2"/>
      <c r="O30" s="2"/>
      <c r="P30" s="2"/>
      <c r="Q30" s="2"/>
    </row>
    <row r="31">
      <c r="A31" s="9"/>
      <c r="B31" s="51">
        <v>1</v>
      </c>
      <c r="C31" s="52" t="s">
        <v>136</v>
      </c>
      <c r="D31" s="52" t="s">
        <v>85</v>
      </c>
      <c r="E31" s="52" t="s">
        <v>137</v>
      </c>
      <c r="F31" s="52" t="s">
        <v>3</v>
      </c>
      <c r="G31" s="53" t="s">
        <v>138</v>
      </c>
      <c r="H31" s="54">
        <v>360</v>
      </c>
      <c r="I31" s="25">
        <f>ROUND(0,2)</f>
        <v>0</v>
      </c>
      <c r="J31" s="55">
        <f>ROUND(I31*H31,2)</f>
        <v>0</v>
      </c>
      <c r="K31" s="56">
        <v>0.20999999999999999</v>
      </c>
      <c r="L31" s="57">
        <f>IF(ISNUMBER(K31),ROUND(J31*(K31+1),2),0)</f>
        <v>0</v>
      </c>
      <c r="M31" s="12"/>
      <c r="N31" s="2"/>
      <c r="O31" s="2"/>
      <c r="P31" s="2"/>
      <c r="Q31" s="42">
        <f>IF(ISNUMBER(K31),IF(H31&gt;0,IF(I31&gt;0,J31,0),0),0)</f>
        <v>0</v>
      </c>
      <c r="R31" s="27">
        <f>IF(ISNUMBER(K31)=FALSE,J31,0)</f>
        <v>0</v>
      </c>
    </row>
    <row r="32">
      <c r="A32" s="9"/>
      <c r="B32" s="58" t="s">
        <v>76</v>
      </c>
      <c r="C32" s="1"/>
      <c r="D32" s="1"/>
      <c r="E32" s="59" t="s">
        <v>270</v>
      </c>
      <c r="F32" s="1"/>
      <c r="G32" s="1"/>
      <c r="H32" s="50"/>
      <c r="I32" s="1"/>
      <c r="J32" s="50"/>
      <c r="K32" s="1"/>
      <c r="L32" s="1"/>
      <c r="M32" s="12"/>
      <c r="N32" s="2"/>
      <c r="O32" s="2"/>
      <c r="P32" s="2"/>
      <c r="Q32" s="2"/>
    </row>
    <row r="33">
      <c r="A33" s="9"/>
      <c r="B33" s="58" t="s">
        <v>78</v>
      </c>
      <c r="C33" s="1"/>
      <c r="D33" s="1"/>
      <c r="E33" s="59" t="s">
        <v>450</v>
      </c>
      <c r="F33" s="1"/>
      <c r="G33" s="1"/>
      <c r="H33" s="50"/>
      <c r="I33" s="1"/>
      <c r="J33" s="50"/>
      <c r="K33" s="1"/>
      <c r="L33" s="1"/>
      <c r="M33" s="12"/>
      <c r="N33" s="2"/>
      <c r="O33" s="2"/>
      <c r="P33" s="2"/>
      <c r="Q33" s="2"/>
    </row>
    <row r="34">
      <c r="A34" s="9"/>
      <c r="B34" s="58" t="s">
        <v>80</v>
      </c>
      <c r="C34" s="1"/>
      <c r="D34" s="1"/>
      <c r="E34" s="59" t="s">
        <v>141</v>
      </c>
      <c r="F34" s="1"/>
      <c r="G34" s="1"/>
      <c r="H34" s="50"/>
      <c r="I34" s="1"/>
      <c r="J34" s="50"/>
      <c r="K34" s="1"/>
      <c r="L34" s="1"/>
      <c r="M34" s="12"/>
      <c r="N34" s="2"/>
      <c r="O34" s="2"/>
      <c r="P34" s="2"/>
      <c r="Q34" s="2"/>
    </row>
    <row r="35" thickBot="1">
      <c r="A35" s="9"/>
      <c r="B35" s="60" t="s">
        <v>82</v>
      </c>
      <c r="C35" s="31"/>
      <c r="D35" s="31"/>
      <c r="E35" s="61" t="s">
        <v>83</v>
      </c>
      <c r="F35" s="31"/>
      <c r="G35" s="31"/>
      <c r="H35" s="62"/>
      <c r="I35" s="31"/>
      <c r="J35" s="62"/>
      <c r="K35" s="31"/>
      <c r="L35" s="31"/>
      <c r="M35" s="12"/>
      <c r="N35" s="2"/>
      <c r="O35" s="2"/>
      <c r="P35" s="2"/>
      <c r="Q35" s="2"/>
    </row>
    <row r="36" thickTop="1">
      <c r="A36" s="9"/>
      <c r="B36" s="51">
        <v>2</v>
      </c>
      <c r="C36" s="52" t="s">
        <v>108</v>
      </c>
      <c r="D36" s="52" t="s">
        <v>3</v>
      </c>
      <c r="E36" s="52" t="s">
        <v>109</v>
      </c>
      <c r="F36" s="52" t="s">
        <v>3</v>
      </c>
      <c r="G36" s="53" t="s">
        <v>75</v>
      </c>
      <c r="H36" s="63">
        <v>1</v>
      </c>
      <c r="I36" s="36">
        <f>ROUND(0,2)</f>
        <v>0</v>
      </c>
      <c r="J36" s="64">
        <f>ROUND(I36*H36,2)</f>
        <v>0</v>
      </c>
      <c r="K36" s="65">
        <v>0.20999999999999999</v>
      </c>
      <c r="L36" s="66">
        <f>IF(ISNUMBER(K36),ROUND(J36*(K36+1),2),0)</f>
        <v>0</v>
      </c>
      <c r="M36" s="12"/>
      <c r="N36" s="2"/>
      <c r="O36" s="2"/>
      <c r="P36" s="2"/>
      <c r="Q36" s="42">
        <f>IF(ISNUMBER(K36),IF(H36&gt;0,IF(I36&gt;0,J36,0),0),0)</f>
        <v>0</v>
      </c>
      <c r="R36" s="27">
        <f>IF(ISNUMBER(K36)=FALSE,J36,0)</f>
        <v>0</v>
      </c>
    </row>
    <row r="37">
      <c r="A37" s="9"/>
      <c r="B37" s="58" t="s">
        <v>76</v>
      </c>
      <c r="C37" s="1"/>
      <c r="D37" s="1"/>
      <c r="E37" s="59" t="s">
        <v>451</v>
      </c>
      <c r="F37" s="1"/>
      <c r="G37" s="1"/>
      <c r="H37" s="50"/>
      <c r="I37" s="1"/>
      <c r="J37" s="50"/>
      <c r="K37" s="1"/>
      <c r="L37" s="1"/>
      <c r="M37" s="12"/>
      <c r="N37" s="2"/>
      <c r="O37" s="2"/>
      <c r="P37" s="2"/>
      <c r="Q37" s="2"/>
    </row>
    <row r="38">
      <c r="A38" s="9"/>
      <c r="B38" s="58" t="s">
        <v>78</v>
      </c>
      <c r="C38" s="1"/>
      <c r="D38" s="1"/>
      <c r="E38" s="59" t="s">
        <v>79</v>
      </c>
      <c r="F38" s="1"/>
      <c r="G38" s="1"/>
      <c r="H38" s="50"/>
      <c r="I38" s="1"/>
      <c r="J38" s="50"/>
      <c r="K38" s="1"/>
      <c r="L38" s="1"/>
      <c r="M38" s="12"/>
      <c r="N38" s="2"/>
      <c r="O38" s="2"/>
      <c r="P38" s="2"/>
      <c r="Q38" s="2"/>
    </row>
    <row r="39">
      <c r="A39" s="9"/>
      <c r="B39" s="58" t="s">
        <v>80</v>
      </c>
      <c r="C39" s="1"/>
      <c r="D39" s="1"/>
      <c r="E39" s="59" t="s">
        <v>97</v>
      </c>
      <c r="F39" s="1"/>
      <c r="G39" s="1"/>
      <c r="H39" s="50"/>
      <c r="I39" s="1"/>
      <c r="J39" s="50"/>
      <c r="K39" s="1"/>
      <c r="L39" s="1"/>
      <c r="M39" s="12"/>
      <c r="N39" s="2"/>
      <c r="O39" s="2"/>
      <c r="P39" s="2"/>
      <c r="Q39" s="2"/>
    </row>
    <row r="40" thickBot="1">
      <c r="A40" s="9"/>
      <c r="B40" s="60" t="s">
        <v>82</v>
      </c>
      <c r="C40" s="31"/>
      <c r="D40" s="31"/>
      <c r="E40" s="61" t="s">
        <v>83</v>
      </c>
      <c r="F40" s="31"/>
      <c r="G40" s="31"/>
      <c r="H40" s="62"/>
      <c r="I40" s="31"/>
      <c r="J40" s="62"/>
      <c r="K40" s="31"/>
      <c r="L40" s="31"/>
      <c r="M40" s="12"/>
      <c r="N40" s="2"/>
      <c r="O40" s="2"/>
      <c r="P40" s="2"/>
      <c r="Q40" s="2"/>
    </row>
    <row r="41" thickTop="1" thickBot="1" ht="25" customHeight="1">
      <c r="A41" s="9"/>
      <c r="B41" s="1"/>
      <c r="C41" s="67">
        <v>0</v>
      </c>
      <c r="D41" s="1"/>
      <c r="E41" s="67" t="s">
        <v>62</v>
      </c>
      <c r="F41" s="1"/>
      <c r="G41" s="68" t="s">
        <v>120</v>
      </c>
      <c r="H41" s="69">
        <f>J31+J36</f>
        <v>0</v>
      </c>
      <c r="I41" s="68" t="s">
        <v>121</v>
      </c>
      <c r="J41" s="70">
        <f>(L41-H41)</f>
        <v>0</v>
      </c>
      <c r="K41" s="68" t="s">
        <v>122</v>
      </c>
      <c r="L41" s="71">
        <f>L31+L36</f>
        <v>0</v>
      </c>
      <c r="M41" s="12"/>
      <c r="N41" s="2"/>
      <c r="O41" s="2"/>
      <c r="P41" s="2"/>
      <c r="Q41" s="42">
        <f>0+Q31+Q36</f>
        <v>0</v>
      </c>
      <c r="R41" s="27">
        <f>0+R31+R36</f>
        <v>0</v>
      </c>
      <c r="S41" s="72">
        <f>Q41*(1+J41)+R41</f>
        <v>0</v>
      </c>
    </row>
    <row r="42" thickTop="1" thickBot="1" ht="25" customHeight="1">
      <c r="A42" s="9"/>
      <c r="B42" s="73"/>
      <c r="C42" s="73"/>
      <c r="D42" s="73"/>
      <c r="E42" s="73"/>
      <c r="F42" s="73"/>
      <c r="G42" s="74" t="s">
        <v>123</v>
      </c>
      <c r="H42" s="75">
        <f>J31+J36</f>
        <v>0</v>
      </c>
      <c r="I42" s="74" t="s">
        <v>124</v>
      </c>
      <c r="J42" s="76">
        <f>0+J41</f>
        <v>0</v>
      </c>
      <c r="K42" s="74" t="s">
        <v>125</v>
      </c>
      <c r="L42" s="77">
        <f>L31+L36</f>
        <v>0</v>
      </c>
      <c r="M42" s="12"/>
      <c r="N42" s="2"/>
      <c r="O42" s="2"/>
      <c r="P42" s="2"/>
      <c r="Q42" s="2"/>
    </row>
    <row r="43" ht="40" customHeight="1">
      <c r="A43" s="9"/>
      <c r="B43" s="78" t="s">
        <v>154</v>
      </c>
      <c r="C43" s="1"/>
      <c r="D43" s="1"/>
      <c r="E43" s="1"/>
      <c r="F43" s="1"/>
      <c r="G43" s="1"/>
      <c r="H43" s="50"/>
      <c r="I43" s="1"/>
      <c r="J43" s="50"/>
      <c r="K43" s="1"/>
      <c r="L43" s="1"/>
      <c r="M43" s="12"/>
      <c r="N43" s="2"/>
      <c r="O43" s="2"/>
      <c r="P43" s="2"/>
      <c r="Q43" s="2"/>
    </row>
    <row r="44">
      <c r="A44" s="9"/>
      <c r="B44" s="51">
        <v>3</v>
      </c>
      <c r="C44" s="52" t="s">
        <v>452</v>
      </c>
      <c r="D44" s="52" t="s">
        <v>3</v>
      </c>
      <c r="E44" s="52" t="s">
        <v>453</v>
      </c>
      <c r="F44" s="52" t="s">
        <v>3</v>
      </c>
      <c r="G44" s="53" t="s">
        <v>185</v>
      </c>
      <c r="H44" s="54">
        <v>45</v>
      </c>
      <c r="I44" s="25">
        <f>ROUND(0,2)</f>
        <v>0</v>
      </c>
      <c r="J44" s="55">
        <f>ROUND(I44*H44,2)</f>
        <v>0</v>
      </c>
      <c r="K44" s="56">
        <v>0.20999999999999999</v>
      </c>
      <c r="L44" s="57">
        <f>IF(ISNUMBER(K44),ROUND(J44*(K44+1),2),0)</f>
        <v>0</v>
      </c>
      <c r="M44" s="12"/>
      <c r="N44" s="2"/>
      <c r="O44" s="2"/>
      <c r="P44" s="2"/>
      <c r="Q44" s="42">
        <f>IF(ISNUMBER(K44),IF(H44&gt;0,IF(I44&gt;0,J44,0),0),0)</f>
        <v>0</v>
      </c>
      <c r="R44" s="27">
        <f>IF(ISNUMBER(K44)=FALSE,J44,0)</f>
        <v>0</v>
      </c>
    </row>
    <row r="45">
      <c r="A45" s="9"/>
      <c r="B45" s="58" t="s">
        <v>76</v>
      </c>
      <c r="C45" s="1"/>
      <c r="D45" s="1"/>
      <c r="E45" s="59" t="s">
        <v>444</v>
      </c>
      <c r="F45" s="1"/>
      <c r="G45" s="1"/>
      <c r="H45" s="50"/>
      <c r="I45" s="1"/>
      <c r="J45" s="50"/>
      <c r="K45" s="1"/>
      <c r="L45" s="1"/>
      <c r="M45" s="12"/>
      <c r="N45" s="2"/>
      <c r="O45" s="2"/>
      <c r="P45" s="2"/>
      <c r="Q45" s="2"/>
    </row>
    <row r="46">
      <c r="A46" s="9"/>
      <c r="B46" s="58" t="s">
        <v>78</v>
      </c>
      <c r="C46" s="1"/>
      <c r="D46" s="1"/>
      <c r="E46" s="59" t="s">
        <v>454</v>
      </c>
      <c r="F46" s="1"/>
      <c r="G46" s="1"/>
      <c r="H46" s="50"/>
      <c r="I46" s="1"/>
      <c r="J46" s="50"/>
      <c r="K46" s="1"/>
      <c r="L46" s="1"/>
      <c r="M46" s="12"/>
      <c r="N46" s="2"/>
      <c r="O46" s="2"/>
      <c r="P46" s="2"/>
      <c r="Q46" s="2"/>
    </row>
    <row r="47">
      <c r="A47" s="9"/>
      <c r="B47" s="58" t="s">
        <v>80</v>
      </c>
      <c r="C47" s="1"/>
      <c r="D47" s="1"/>
      <c r="E47" s="59" t="s">
        <v>455</v>
      </c>
      <c r="F47" s="1"/>
      <c r="G47" s="1"/>
      <c r="H47" s="50"/>
      <c r="I47" s="1"/>
      <c r="J47" s="50"/>
      <c r="K47" s="1"/>
      <c r="L47" s="1"/>
      <c r="M47" s="12"/>
      <c r="N47" s="2"/>
      <c r="O47" s="2"/>
      <c r="P47" s="2"/>
      <c r="Q47" s="2"/>
    </row>
    <row r="48" thickBot="1">
      <c r="A48" s="9"/>
      <c r="B48" s="60" t="s">
        <v>82</v>
      </c>
      <c r="C48" s="31"/>
      <c r="D48" s="31"/>
      <c r="E48" s="61" t="s">
        <v>83</v>
      </c>
      <c r="F48" s="31"/>
      <c r="G48" s="31"/>
      <c r="H48" s="62"/>
      <c r="I48" s="31"/>
      <c r="J48" s="62"/>
      <c r="K48" s="31"/>
      <c r="L48" s="31"/>
      <c r="M48" s="12"/>
      <c r="N48" s="2"/>
      <c r="O48" s="2"/>
      <c r="P48" s="2"/>
      <c r="Q48" s="2"/>
    </row>
    <row r="49" thickTop="1">
      <c r="A49" s="9"/>
      <c r="B49" s="51">
        <v>4</v>
      </c>
      <c r="C49" s="52" t="s">
        <v>273</v>
      </c>
      <c r="D49" s="52" t="s">
        <v>85</v>
      </c>
      <c r="E49" s="52" t="s">
        <v>274</v>
      </c>
      <c r="F49" s="52" t="s">
        <v>3</v>
      </c>
      <c r="G49" s="53" t="s">
        <v>171</v>
      </c>
      <c r="H49" s="63">
        <v>8540</v>
      </c>
      <c r="I49" s="36">
        <f>ROUND(0,2)</f>
        <v>0</v>
      </c>
      <c r="J49" s="64">
        <f>ROUND(I49*H49,2)</f>
        <v>0</v>
      </c>
      <c r="K49" s="65">
        <v>0.20999999999999999</v>
      </c>
      <c r="L49" s="66">
        <f>IF(ISNUMBER(K49),ROUND(J49*(K49+1),2),0)</f>
        <v>0</v>
      </c>
      <c r="M49" s="12"/>
      <c r="N49" s="2"/>
      <c r="O49" s="2"/>
      <c r="P49" s="2"/>
      <c r="Q49" s="42">
        <f>IF(ISNUMBER(K49),IF(H49&gt;0,IF(I49&gt;0,J49,0),0),0)</f>
        <v>0</v>
      </c>
      <c r="R49" s="27">
        <f>IF(ISNUMBER(K49)=FALSE,J49,0)</f>
        <v>0</v>
      </c>
    </row>
    <row r="50">
      <c r="A50" s="9"/>
      <c r="B50" s="58" t="s">
        <v>76</v>
      </c>
      <c r="C50" s="1"/>
      <c r="D50" s="1"/>
      <c r="E50" s="59" t="s">
        <v>275</v>
      </c>
      <c r="F50" s="1"/>
      <c r="G50" s="1"/>
      <c r="H50" s="50"/>
      <c r="I50" s="1"/>
      <c r="J50" s="50"/>
      <c r="K50" s="1"/>
      <c r="L50" s="1"/>
      <c r="M50" s="12"/>
      <c r="N50" s="2"/>
      <c r="O50" s="2"/>
      <c r="P50" s="2"/>
      <c r="Q50" s="2"/>
    </row>
    <row r="51">
      <c r="A51" s="9"/>
      <c r="B51" s="58" t="s">
        <v>78</v>
      </c>
      <c r="C51" s="1"/>
      <c r="D51" s="1"/>
      <c r="E51" s="59" t="s">
        <v>456</v>
      </c>
      <c r="F51" s="1"/>
      <c r="G51" s="1"/>
      <c r="H51" s="50"/>
      <c r="I51" s="1"/>
      <c r="J51" s="50"/>
      <c r="K51" s="1"/>
      <c r="L51" s="1"/>
      <c r="M51" s="12"/>
      <c r="N51" s="2"/>
      <c r="O51" s="2"/>
      <c r="P51" s="2"/>
      <c r="Q51" s="2"/>
    </row>
    <row r="52">
      <c r="A52" s="9"/>
      <c r="B52" s="58" t="s">
        <v>80</v>
      </c>
      <c r="C52" s="1"/>
      <c r="D52" s="1"/>
      <c r="E52" s="59" t="s">
        <v>277</v>
      </c>
      <c r="F52" s="1"/>
      <c r="G52" s="1"/>
      <c r="H52" s="50"/>
      <c r="I52" s="1"/>
      <c r="J52" s="50"/>
      <c r="K52" s="1"/>
      <c r="L52" s="1"/>
      <c r="M52" s="12"/>
      <c r="N52" s="2"/>
      <c r="O52" s="2"/>
      <c r="P52" s="2"/>
      <c r="Q52" s="2"/>
    </row>
    <row r="53" thickBot="1">
      <c r="A53" s="9"/>
      <c r="B53" s="60" t="s">
        <v>82</v>
      </c>
      <c r="C53" s="31"/>
      <c r="D53" s="31"/>
      <c r="E53" s="61" t="s">
        <v>83</v>
      </c>
      <c r="F53" s="31"/>
      <c r="G53" s="31"/>
      <c r="H53" s="62"/>
      <c r="I53" s="31"/>
      <c r="J53" s="62"/>
      <c r="K53" s="31"/>
      <c r="L53" s="31"/>
      <c r="M53" s="12"/>
      <c r="N53" s="2"/>
      <c r="O53" s="2"/>
      <c r="P53" s="2"/>
      <c r="Q53" s="2"/>
    </row>
    <row r="54" thickTop="1">
      <c r="A54" s="9"/>
      <c r="B54" s="51">
        <v>5</v>
      </c>
      <c r="C54" s="52" t="s">
        <v>273</v>
      </c>
      <c r="D54" s="52" t="s">
        <v>88</v>
      </c>
      <c r="E54" s="52" t="s">
        <v>274</v>
      </c>
      <c r="F54" s="52" t="s">
        <v>3</v>
      </c>
      <c r="G54" s="53" t="s">
        <v>171</v>
      </c>
      <c r="H54" s="63">
        <v>3101</v>
      </c>
      <c r="I54" s="36">
        <f>ROUND(0,2)</f>
        <v>0</v>
      </c>
      <c r="J54" s="64">
        <f>ROUND(I54*H54,2)</f>
        <v>0</v>
      </c>
      <c r="K54" s="65">
        <v>0.20999999999999999</v>
      </c>
      <c r="L54" s="66">
        <f>IF(ISNUMBER(K54),ROUND(J54*(K54+1),2),0)</f>
        <v>0</v>
      </c>
      <c r="M54" s="12"/>
      <c r="N54" s="2"/>
      <c r="O54" s="2"/>
      <c r="P54" s="2"/>
      <c r="Q54" s="42">
        <f>IF(ISNUMBER(K54),IF(H54&gt;0,IF(I54&gt;0,J54,0),0),0)</f>
        <v>0</v>
      </c>
      <c r="R54" s="27">
        <f>IF(ISNUMBER(K54)=FALSE,J54,0)</f>
        <v>0</v>
      </c>
    </row>
    <row r="55">
      <c r="A55" s="9"/>
      <c r="B55" s="58" t="s">
        <v>76</v>
      </c>
      <c r="C55" s="1"/>
      <c r="D55" s="1"/>
      <c r="E55" s="59" t="s">
        <v>278</v>
      </c>
      <c r="F55" s="1"/>
      <c r="G55" s="1"/>
      <c r="H55" s="50"/>
      <c r="I55" s="1"/>
      <c r="J55" s="50"/>
      <c r="K55" s="1"/>
      <c r="L55" s="1"/>
      <c r="M55" s="12"/>
      <c r="N55" s="2"/>
      <c r="O55" s="2"/>
      <c r="P55" s="2"/>
      <c r="Q55" s="2"/>
    </row>
    <row r="56">
      <c r="A56" s="9"/>
      <c r="B56" s="58" t="s">
        <v>78</v>
      </c>
      <c r="C56" s="1"/>
      <c r="D56" s="1"/>
      <c r="E56" s="59" t="s">
        <v>457</v>
      </c>
      <c r="F56" s="1"/>
      <c r="G56" s="1"/>
      <c r="H56" s="50"/>
      <c r="I56" s="1"/>
      <c r="J56" s="50"/>
      <c r="K56" s="1"/>
      <c r="L56" s="1"/>
      <c r="M56" s="12"/>
      <c r="N56" s="2"/>
      <c r="O56" s="2"/>
      <c r="P56" s="2"/>
      <c r="Q56" s="2"/>
    </row>
    <row r="57">
      <c r="A57" s="9"/>
      <c r="B57" s="58" t="s">
        <v>80</v>
      </c>
      <c r="C57" s="1"/>
      <c r="D57" s="1"/>
      <c r="E57" s="59" t="s">
        <v>277</v>
      </c>
      <c r="F57" s="1"/>
      <c r="G57" s="1"/>
      <c r="H57" s="50"/>
      <c r="I57" s="1"/>
      <c r="J57" s="50"/>
      <c r="K57" s="1"/>
      <c r="L57" s="1"/>
      <c r="M57" s="12"/>
      <c r="N57" s="2"/>
      <c r="O57" s="2"/>
      <c r="P57" s="2"/>
      <c r="Q57" s="2"/>
    </row>
    <row r="58" thickBot="1">
      <c r="A58" s="9"/>
      <c r="B58" s="60" t="s">
        <v>82</v>
      </c>
      <c r="C58" s="31"/>
      <c r="D58" s="31"/>
      <c r="E58" s="61" t="s">
        <v>83</v>
      </c>
      <c r="F58" s="31"/>
      <c r="G58" s="31"/>
      <c r="H58" s="62"/>
      <c r="I58" s="31"/>
      <c r="J58" s="62"/>
      <c r="K58" s="31"/>
      <c r="L58" s="31"/>
      <c r="M58" s="12"/>
      <c r="N58" s="2"/>
      <c r="O58" s="2"/>
      <c r="P58" s="2"/>
      <c r="Q58" s="2"/>
    </row>
    <row r="59" thickTop="1">
      <c r="A59" s="9"/>
      <c r="B59" s="51">
        <v>6</v>
      </c>
      <c r="C59" s="52" t="s">
        <v>280</v>
      </c>
      <c r="D59" s="52" t="s">
        <v>3</v>
      </c>
      <c r="E59" s="52" t="s">
        <v>281</v>
      </c>
      <c r="F59" s="52" t="s">
        <v>3</v>
      </c>
      <c r="G59" s="53" t="s">
        <v>171</v>
      </c>
      <c r="H59" s="63">
        <v>11561</v>
      </c>
      <c r="I59" s="36">
        <f>ROUND(0,2)</f>
        <v>0</v>
      </c>
      <c r="J59" s="64">
        <f>ROUND(I59*H59,2)</f>
        <v>0</v>
      </c>
      <c r="K59" s="65">
        <v>0.20999999999999999</v>
      </c>
      <c r="L59" s="66">
        <f>IF(ISNUMBER(K59),ROUND(J59*(K59+1),2),0)</f>
        <v>0</v>
      </c>
      <c r="M59" s="12"/>
      <c r="N59" s="2"/>
      <c r="O59" s="2"/>
      <c r="P59" s="2"/>
      <c r="Q59" s="42">
        <f>IF(ISNUMBER(K59),IF(H59&gt;0,IF(I59&gt;0,J59,0),0),0)</f>
        <v>0</v>
      </c>
      <c r="R59" s="27">
        <f>IF(ISNUMBER(K59)=FALSE,J59,0)</f>
        <v>0</v>
      </c>
    </row>
    <row r="60">
      <c r="A60" s="9"/>
      <c r="B60" s="58" t="s">
        <v>76</v>
      </c>
      <c r="C60" s="1"/>
      <c r="D60" s="1"/>
      <c r="E60" s="59" t="s">
        <v>282</v>
      </c>
      <c r="F60" s="1"/>
      <c r="G60" s="1"/>
      <c r="H60" s="50"/>
      <c r="I60" s="1"/>
      <c r="J60" s="50"/>
      <c r="K60" s="1"/>
      <c r="L60" s="1"/>
      <c r="M60" s="12"/>
      <c r="N60" s="2"/>
      <c r="O60" s="2"/>
      <c r="P60" s="2"/>
      <c r="Q60" s="2"/>
    </row>
    <row r="61">
      <c r="A61" s="9"/>
      <c r="B61" s="58" t="s">
        <v>78</v>
      </c>
      <c r="C61" s="1"/>
      <c r="D61" s="1"/>
      <c r="E61" s="59" t="s">
        <v>458</v>
      </c>
      <c r="F61" s="1"/>
      <c r="G61" s="1"/>
      <c r="H61" s="50"/>
      <c r="I61" s="1"/>
      <c r="J61" s="50"/>
      <c r="K61" s="1"/>
      <c r="L61" s="1"/>
      <c r="M61" s="12"/>
      <c r="N61" s="2"/>
      <c r="O61" s="2"/>
      <c r="P61" s="2"/>
      <c r="Q61" s="2"/>
    </row>
    <row r="62">
      <c r="A62" s="9"/>
      <c r="B62" s="58" t="s">
        <v>80</v>
      </c>
      <c r="C62" s="1"/>
      <c r="D62" s="1"/>
      <c r="E62" s="59" t="s">
        <v>277</v>
      </c>
      <c r="F62" s="1"/>
      <c r="G62" s="1"/>
      <c r="H62" s="50"/>
      <c r="I62" s="1"/>
      <c r="J62" s="50"/>
      <c r="K62" s="1"/>
      <c r="L62" s="1"/>
      <c r="M62" s="12"/>
      <c r="N62" s="2"/>
      <c r="O62" s="2"/>
      <c r="P62" s="2"/>
      <c r="Q62" s="2"/>
    </row>
    <row r="63" thickBot="1">
      <c r="A63" s="9"/>
      <c r="B63" s="60" t="s">
        <v>82</v>
      </c>
      <c r="C63" s="31"/>
      <c r="D63" s="31"/>
      <c r="E63" s="61" t="s">
        <v>83</v>
      </c>
      <c r="F63" s="31"/>
      <c r="G63" s="31"/>
      <c r="H63" s="62"/>
      <c r="I63" s="31"/>
      <c r="J63" s="62"/>
      <c r="K63" s="31"/>
      <c r="L63" s="31"/>
      <c r="M63" s="12"/>
      <c r="N63" s="2"/>
      <c r="O63" s="2"/>
      <c r="P63" s="2"/>
      <c r="Q63" s="2"/>
    </row>
    <row r="64" thickTop="1">
      <c r="A64" s="9"/>
      <c r="B64" s="51">
        <v>7</v>
      </c>
      <c r="C64" s="52" t="s">
        <v>288</v>
      </c>
      <c r="D64" s="52" t="s">
        <v>3</v>
      </c>
      <c r="E64" s="52" t="s">
        <v>289</v>
      </c>
      <c r="F64" s="52" t="s">
        <v>3</v>
      </c>
      <c r="G64" s="53" t="s">
        <v>171</v>
      </c>
      <c r="H64" s="63">
        <v>13753</v>
      </c>
      <c r="I64" s="36">
        <f>ROUND(0,2)</f>
        <v>0</v>
      </c>
      <c r="J64" s="64">
        <f>ROUND(I64*H64,2)</f>
        <v>0</v>
      </c>
      <c r="K64" s="65">
        <v>0.20999999999999999</v>
      </c>
      <c r="L64" s="66">
        <f>IF(ISNUMBER(K64),ROUND(J64*(K64+1),2),0)</f>
        <v>0</v>
      </c>
      <c r="M64" s="12"/>
      <c r="N64" s="2"/>
      <c r="O64" s="2"/>
      <c r="P64" s="2"/>
      <c r="Q64" s="42">
        <f>IF(ISNUMBER(K64),IF(H64&gt;0,IF(I64&gt;0,J64,0),0),0)</f>
        <v>0</v>
      </c>
      <c r="R64" s="27">
        <f>IF(ISNUMBER(K64)=FALSE,J64,0)</f>
        <v>0</v>
      </c>
    </row>
    <row r="65">
      <c r="A65" s="9"/>
      <c r="B65" s="58" t="s">
        <v>76</v>
      </c>
      <c r="C65" s="1"/>
      <c r="D65" s="1"/>
      <c r="E65" s="59" t="s">
        <v>3</v>
      </c>
      <c r="F65" s="1"/>
      <c r="G65" s="1"/>
      <c r="H65" s="50"/>
      <c r="I65" s="1"/>
      <c r="J65" s="50"/>
      <c r="K65" s="1"/>
      <c r="L65" s="1"/>
      <c r="M65" s="12"/>
      <c r="N65" s="2"/>
      <c r="O65" s="2"/>
      <c r="P65" s="2"/>
      <c r="Q65" s="2"/>
    </row>
    <row r="66">
      <c r="A66" s="9"/>
      <c r="B66" s="58" t="s">
        <v>78</v>
      </c>
      <c r="C66" s="1"/>
      <c r="D66" s="1"/>
      <c r="E66" s="59" t="s">
        <v>459</v>
      </c>
      <c r="F66" s="1"/>
      <c r="G66" s="1"/>
      <c r="H66" s="50"/>
      <c r="I66" s="1"/>
      <c r="J66" s="50"/>
      <c r="K66" s="1"/>
      <c r="L66" s="1"/>
      <c r="M66" s="12"/>
      <c r="N66" s="2"/>
      <c r="O66" s="2"/>
      <c r="P66" s="2"/>
      <c r="Q66" s="2"/>
    </row>
    <row r="67">
      <c r="A67" s="9"/>
      <c r="B67" s="58" t="s">
        <v>80</v>
      </c>
      <c r="C67" s="1"/>
      <c r="D67" s="1"/>
      <c r="E67" s="59" t="s">
        <v>291</v>
      </c>
      <c r="F67" s="1"/>
      <c r="G67" s="1"/>
      <c r="H67" s="50"/>
      <c r="I67" s="1"/>
      <c r="J67" s="50"/>
      <c r="K67" s="1"/>
      <c r="L67" s="1"/>
      <c r="M67" s="12"/>
      <c r="N67" s="2"/>
      <c r="O67" s="2"/>
      <c r="P67" s="2"/>
      <c r="Q67" s="2"/>
    </row>
    <row r="68" thickBot="1">
      <c r="A68" s="9"/>
      <c r="B68" s="60" t="s">
        <v>82</v>
      </c>
      <c r="C68" s="31"/>
      <c r="D68" s="31"/>
      <c r="E68" s="61" t="s">
        <v>83</v>
      </c>
      <c r="F68" s="31"/>
      <c r="G68" s="31"/>
      <c r="H68" s="62"/>
      <c r="I68" s="31"/>
      <c r="J68" s="62"/>
      <c r="K68" s="31"/>
      <c r="L68" s="31"/>
      <c r="M68" s="12"/>
      <c r="N68" s="2"/>
      <c r="O68" s="2"/>
      <c r="P68" s="2"/>
      <c r="Q68" s="2"/>
    </row>
    <row r="69" thickTop="1">
      <c r="A69" s="9"/>
      <c r="B69" s="51">
        <v>8</v>
      </c>
      <c r="C69" s="52" t="s">
        <v>292</v>
      </c>
      <c r="D69" s="52" t="s">
        <v>3</v>
      </c>
      <c r="E69" s="52" t="s">
        <v>293</v>
      </c>
      <c r="F69" s="52" t="s">
        <v>3</v>
      </c>
      <c r="G69" s="53" t="s">
        <v>171</v>
      </c>
      <c r="H69" s="63">
        <v>11561</v>
      </c>
      <c r="I69" s="36">
        <f>ROUND(0,2)</f>
        <v>0</v>
      </c>
      <c r="J69" s="64">
        <f>ROUND(I69*H69,2)</f>
        <v>0</v>
      </c>
      <c r="K69" s="65">
        <v>0.20999999999999999</v>
      </c>
      <c r="L69" s="66">
        <f>IF(ISNUMBER(K69),ROUND(J69*(K69+1),2),0)</f>
        <v>0</v>
      </c>
      <c r="M69" s="12"/>
      <c r="N69" s="2"/>
      <c r="O69" s="2"/>
      <c r="P69" s="2"/>
      <c r="Q69" s="42">
        <f>IF(ISNUMBER(K69),IF(H69&gt;0,IF(I69&gt;0,J69,0),0),0)</f>
        <v>0</v>
      </c>
      <c r="R69" s="27">
        <f>IF(ISNUMBER(K69)=FALSE,J69,0)</f>
        <v>0</v>
      </c>
    </row>
    <row r="70">
      <c r="A70" s="9"/>
      <c r="B70" s="58" t="s">
        <v>76</v>
      </c>
      <c r="C70" s="1"/>
      <c r="D70" s="1"/>
      <c r="E70" s="59" t="s">
        <v>3</v>
      </c>
      <c r="F70" s="1"/>
      <c r="G70" s="1"/>
      <c r="H70" s="50"/>
      <c r="I70" s="1"/>
      <c r="J70" s="50"/>
      <c r="K70" s="1"/>
      <c r="L70" s="1"/>
      <c r="M70" s="12"/>
      <c r="N70" s="2"/>
      <c r="O70" s="2"/>
      <c r="P70" s="2"/>
      <c r="Q70" s="2"/>
    </row>
    <row r="71">
      <c r="A71" s="9"/>
      <c r="B71" s="58" t="s">
        <v>78</v>
      </c>
      <c r="C71" s="1"/>
      <c r="D71" s="1"/>
      <c r="E71" s="59" t="s">
        <v>460</v>
      </c>
      <c r="F71" s="1"/>
      <c r="G71" s="1"/>
      <c r="H71" s="50"/>
      <c r="I71" s="1"/>
      <c r="J71" s="50"/>
      <c r="K71" s="1"/>
      <c r="L71" s="1"/>
      <c r="M71" s="12"/>
      <c r="N71" s="2"/>
      <c r="O71" s="2"/>
      <c r="P71" s="2"/>
      <c r="Q71" s="2"/>
    </row>
    <row r="72">
      <c r="A72" s="9"/>
      <c r="B72" s="58" t="s">
        <v>80</v>
      </c>
      <c r="C72" s="1"/>
      <c r="D72" s="1"/>
      <c r="E72" s="59" t="s">
        <v>291</v>
      </c>
      <c r="F72" s="1"/>
      <c r="G72" s="1"/>
      <c r="H72" s="50"/>
      <c r="I72" s="1"/>
      <c r="J72" s="50"/>
      <c r="K72" s="1"/>
      <c r="L72" s="1"/>
      <c r="M72" s="12"/>
      <c r="N72" s="2"/>
      <c r="O72" s="2"/>
      <c r="P72" s="2"/>
      <c r="Q72" s="2"/>
    </row>
    <row r="73" thickBot="1">
      <c r="A73" s="9"/>
      <c r="B73" s="60" t="s">
        <v>82</v>
      </c>
      <c r="C73" s="31"/>
      <c r="D73" s="31"/>
      <c r="E73" s="61" t="s">
        <v>83</v>
      </c>
      <c r="F73" s="31"/>
      <c r="G73" s="31"/>
      <c r="H73" s="62"/>
      <c r="I73" s="31"/>
      <c r="J73" s="62"/>
      <c r="K73" s="31"/>
      <c r="L73" s="31"/>
      <c r="M73" s="12"/>
      <c r="N73" s="2"/>
      <c r="O73" s="2"/>
      <c r="P73" s="2"/>
      <c r="Q73" s="2"/>
    </row>
    <row r="74" thickTop="1">
      <c r="A74" s="9"/>
      <c r="B74" s="51">
        <v>9</v>
      </c>
      <c r="C74" s="52" t="s">
        <v>295</v>
      </c>
      <c r="D74" s="52" t="s">
        <v>3</v>
      </c>
      <c r="E74" s="52" t="s">
        <v>296</v>
      </c>
      <c r="F74" s="52" t="s">
        <v>3</v>
      </c>
      <c r="G74" s="53" t="s">
        <v>171</v>
      </c>
      <c r="H74" s="63">
        <v>251</v>
      </c>
      <c r="I74" s="36">
        <f>ROUND(0,2)</f>
        <v>0</v>
      </c>
      <c r="J74" s="64">
        <f>ROUND(I74*H74,2)</f>
        <v>0</v>
      </c>
      <c r="K74" s="65">
        <v>0.20999999999999999</v>
      </c>
      <c r="L74" s="66">
        <f>IF(ISNUMBER(K74),ROUND(J74*(K74+1),2),0)</f>
        <v>0</v>
      </c>
      <c r="M74" s="12"/>
      <c r="N74" s="2"/>
      <c r="O74" s="2"/>
      <c r="P74" s="2"/>
      <c r="Q74" s="42">
        <f>IF(ISNUMBER(K74),IF(H74&gt;0,IF(I74&gt;0,J74,0),0),0)</f>
        <v>0</v>
      </c>
      <c r="R74" s="27">
        <f>IF(ISNUMBER(K74)=FALSE,J74,0)</f>
        <v>0</v>
      </c>
    </row>
    <row r="75">
      <c r="A75" s="9"/>
      <c r="B75" s="58" t="s">
        <v>76</v>
      </c>
      <c r="C75" s="1"/>
      <c r="D75" s="1"/>
      <c r="E75" s="59" t="s">
        <v>275</v>
      </c>
      <c r="F75" s="1"/>
      <c r="G75" s="1"/>
      <c r="H75" s="50"/>
      <c r="I75" s="1"/>
      <c r="J75" s="50"/>
      <c r="K75" s="1"/>
      <c r="L75" s="1"/>
      <c r="M75" s="12"/>
      <c r="N75" s="2"/>
      <c r="O75" s="2"/>
      <c r="P75" s="2"/>
      <c r="Q75" s="2"/>
    </row>
    <row r="76">
      <c r="A76" s="9"/>
      <c r="B76" s="58" t="s">
        <v>78</v>
      </c>
      <c r="C76" s="1"/>
      <c r="D76" s="1"/>
      <c r="E76" s="59" t="s">
        <v>461</v>
      </c>
      <c r="F76" s="1"/>
      <c r="G76" s="1"/>
      <c r="H76" s="50"/>
      <c r="I76" s="1"/>
      <c r="J76" s="50"/>
      <c r="K76" s="1"/>
      <c r="L76" s="1"/>
      <c r="M76" s="12"/>
      <c r="N76" s="2"/>
      <c r="O76" s="2"/>
      <c r="P76" s="2"/>
      <c r="Q76" s="2"/>
    </row>
    <row r="77">
      <c r="A77" s="9"/>
      <c r="B77" s="58" t="s">
        <v>80</v>
      </c>
      <c r="C77" s="1"/>
      <c r="D77" s="1"/>
      <c r="E77" s="59" t="s">
        <v>298</v>
      </c>
      <c r="F77" s="1"/>
      <c r="G77" s="1"/>
      <c r="H77" s="50"/>
      <c r="I77" s="1"/>
      <c r="J77" s="50"/>
      <c r="K77" s="1"/>
      <c r="L77" s="1"/>
      <c r="M77" s="12"/>
      <c r="N77" s="2"/>
      <c r="O77" s="2"/>
      <c r="P77" s="2"/>
      <c r="Q77" s="2"/>
    </row>
    <row r="78" thickBot="1">
      <c r="A78" s="9"/>
      <c r="B78" s="60" t="s">
        <v>82</v>
      </c>
      <c r="C78" s="31"/>
      <c r="D78" s="31"/>
      <c r="E78" s="61" t="s">
        <v>83</v>
      </c>
      <c r="F78" s="31"/>
      <c r="G78" s="31"/>
      <c r="H78" s="62"/>
      <c r="I78" s="31"/>
      <c r="J78" s="62"/>
      <c r="K78" s="31"/>
      <c r="L78" s="31"/>
      <c r="M78" s="12"/>
      <c r="N78" s="2"/>
      <c r="O78" s="2"/>
      <c r="P78" s="2"/>
      <c r="Q78" s="2"/>
    </row>
    <row r="79" thickTop="1">
      <c r="A79" s="9"/>
      <c r="B79" s="51">
        <v>10</v>
      </c>
      <c r="C79" s="52" t="s">
        <v>299</v>
      </c>
      <c r="D79" s="52" t="s">
        <v>3</v>
      </c>
      <c r="E79" s="52" t="s">
        <v>300</v>
      </c>
      <c r="F79" s="52" t="s">
        <v>3</v>
      </c>
      <c r="G79" s="53" t="s">
        <v>171</v>
      </c>
      <c r="H79" s="63">
        <v>11561</v>
      </c>
      <c r="I79" s="36">
        <f>ROUND(0,2)</f>
        <v>0</v>
      </c>
      <c r="J79" s="64">
        <f>ROUND(I79*H79,2)</f>
        <v>0</v>
      </c>
      <c r="K79" s="65">
        <v>0.20999999999999999</v>
      </c>
      <c r="L79" s="66">
        <f>IF(ISNUMBER(K79),ROUND(J79*(K79+1),2),0)</f>
        <v>0</v>
      </c>
      <c r="M79" s="12"/>
      <c r="N79" s="2"/>
      <c r="O79" s="2"/>
      <c r="P79" s="2"/>
      <c r="Q79" s="42">
        <f>IF(ISNUMBER(K79),IF(H79&gt;0,IF(I79&gt;0,J79,0),0),0)</f>
        <v>0</v>
      </c>
      <c r="R79" s="27">
        <f>IF(ISNUMBER(K79)=FALSE,J79,0)</f>
        <v>0</v>
      </c>
    </row>
    <row r="80">
      <c r="A80" s="9"/>
      <c r="B80" s="58" t="s">
        <v>76</v>
      </c>
      <c r="C80" s="1"/>
      <c r="D80" s="1"/>
      <c r="E80" s="59" t="s">
        <v>301</v>
      </c>
      <c r="F80" s="1"/>
      <c r="G80" s="1"/>
      <c r="H80" s="50"/>
      <c r="I80" s="1"/>
      <c r="J80" s="50"/>
      <c r="K80" s="1"/>
      <c r="L80" s="1"/>
      <c r="M80" s="12"/>
      <c r="N80" s="2"/>
      <c r="O80" s="2"/>
      <c r="P80" s="2"/>
      <c r="Q80" s="2"/>
    </row>
    <row r="81">
      <c r="A81" s="9"/>
      <c r="B81" s="58" t="s">
        <v>78</v>
      </c>
      <c r="C81" s="1"/>
      <c r="D81" s="1"/>
      <c r="E81" s="59" t="s">
        <v>462</v>
      </c>
      <c r="F81" s="1"/>
      <c r="G81" s="1"/>
      <c r="H81" s="50"/>
      <c r="I81" s="1"/>
      <c r="J81" s="50"/>
      <c r="K81" s="1"/>
      <c r="L81" s="1"/>
      <c r="M81" s="12"/>
      <c r="N81" s="2"/>
      <c r="O81" s="2"/>
      <c r="P81" s="2"/>
      <c r="Q81" s="2"/>
    </row>
    <row r="82">
      <c r="A82" s="9"/>
      <c r="B82" s="58" t="s">
        <v>80</v>
      </c>
      <c r="C82" s="1"/>
      <c r="D82" s="1"/>
      <c r="E82" s="59" t="s">
        <v>303</v>
      </c>
      <c r="F82" s="1"/>
      <c r="G82" s="1"/>
      <c r="H82" s="50"/>
      <c r="I82" s="1"/>
      <c r="J82" s="50"/>
      <c r="K82" s="1"/>
      <c r="L82" s="1"/>
      <c r="M82" s="12"/>
      <c r="N82" s="2"/>
      <c r="O82" s="2"/>
      <c r="P82" s="2"/>
      <c r="Q82" s="2"/>
    </row>
    <row r="83" thickBot="1">
      <c r="A83" s="9"/>
      <c r="B83" s="60" t="s">
        <v>82</v>
      </c>
      <c r="C83" s="31"/>
      <c r="D83" s="31"/>
      <c r="E83" s="61" t="s">
        <v>83</v>
      </c>
      <c r="F83" s="31"/>
      <c r="G83" s="31"/>
      <c r="H83" s="62"/>
      <c r="I83" s="31"/>
      <c r="J83" s="62"/>
      <c r="K83" s="31"/>
      <c r="L83" s="31"/>
      <c r="M83" s="12"/>
      <c r="N83" s="2"/>
      <c r="O83" s="2"/>
      <c r="P83" s="2"/>
      <c r="Q83" s="2"/>
    </row>
    <row r="84" thickTop="1">
      <c r="A84" s="9"/>
      <c r="B84" s="51">
        <v>11</v>
      </c>
      <c r="C84" s="52" t="s">
        <v>304</v>
      </c>
      <c r="D84" s="52" t="s">
        <v>3</v>
      </c>
      <c r="E84" s="52" t="s">
        <v>305</v>
      </c>
      <c r="F84" s="52" t="s">
        <v>3</v>
      </c>
      <c r="G84" s="53" t="s">
        <v>171</v>
      </c>
      <c r="H84" s="63">
        <v>200</v>
      </c>
      <c r="I84" s="36">
        <f>ROUND(0,2)</f>
        <v>0</v>
      </c>
      <c r="J84" s="64">
        <f>ROUND(I84*H84,2)</f>
        <v>0</v>
      </c>
      <c r="K84" s="65">
        <v>0.20999999999999999</v>
      </c>
      <c r="L84" s="66">
        <f>IF(ISNUMBER(K84),ROUND(J84*(K84+1),2),0)</f>
        <v>0</v>
      </c>
      <c r="M84" s="12"/>
      <c r="N84" s="2"/>
      <c r="O84" s="2"/>
      <c r="P84" s="2"/>
      <c r="Q84" s="42">
        <f>IF(ISNUMBER(K84),IF(H84&gt;0,IF(I84&gt;0,J84,0),0),0)</f>
        <v>0</v>
      </c>
      <c r="R84" s="27">
        <f>IF(ISNUMBER(K84)=FALSE,J84,0)</f>
        <v>0</v>
      </c>
    </row>
    <row r="85">
      <c r="A85" s="9"/>
      <c r="B85" s="58" t="s">
        <v>76</v>
      </c>
      <c r="C85" s="1"/>
      <c r="D85" s="1"/>
      <c r="E85" s="59" t="s">
        <v>203</v>
      </c>
      <c r="F85" s="1"/>
      <c r="G85" s="1"/>
      <c r="H85" s="50"/>
      <c r="I85" s="1"/>
      <c r="J85" s="50"/>
      <c r="K85" s="1"/>
      <c r="L85" s="1"/>
      <c r="M85" s="12"/>
      <c r="N85" s="2"/>
      <c r="O85" s="2"/>
      <c r="P85" s="2"/>
      <c r="Q85" s="2"/>
    </row>
    <row r="86">
      <c r="A86" s="9"/>
      <c r="B86" s="58" t="s">
        <v>78</v>
      </c>
      <c r="C86" s="1"/>
      <c r="D86" s="1"/>
      <c r="E86" s="59" t="s">
        <v>463</v>
      </c>
      <c r="F86" s="1"/>
      <c r="G86" s="1"/>
      <c r="H86" s="50"/>
      <c r="I86" s="1"/>
      <c r="J86" s="50"/>
      <c r="K86" s="1"/>
      <c r="L86" s="1"/>
      <c r="M86" s="12"/>
      <c r="N86" s="2"/>
      <c r="O86" s="2"/>
      <c r="P86" s="2"/>
      <c r="Q86" s="2"/>
    </row>
    <row r="87">
      <c r="A87" s="9"/>
      <c r="B87" s="58" t="s">
        <v>80</v>
      </c>
      <c r="C87" s="1"/>
      <c r="D87" s="1"/>
      <c r="E87" s="59" t="s">
        <v>222</v>
      </c>
      <c r="F87" s="1"/>
      <c r="G87" s="1"/>
      <c r="H87" s="50"/>
      <c r="I87" s="1"/>
      <c r="J87" s="50"/>
      <c r="K87" s="1"/>
      <c r="L87" s="1"/>
      <c r="M87" s="12"/>
      <c r="N87" s="2"/>
      <c r="O87" s="2"/>
      <c r="P87" s="2"/>
      <c r="Q87" s="2"/>
    </row>
    <row r="88" thickBot="1">
      <c r="A88" s="9"/>
      <c r="B88" s="60" t="s">
        <v>82</v>
      </c>
      <c r="C88" s="31"/>
      <c r="D88" s="31"/>
      <c r="E88" s="61" t="s">
        <v>83</v>
      </c>
      <c r="F88" s="31"/>
      <c r="G88" s="31"/>
      <c r="H88" s="62"/>
      <c r="I88" s="31"/>
      <c r="J88" s="62"/>
      <c r="K88" s="31"/>
      <c r="L88" s="31"/>
      <c r="M88" s="12"/>
      <c r="N88" s="2"/>
      <c r="O88" s="2"/>
      <c r="P88" s="2"/>
      <c r="Q88" s="2"/>
    </row>
    <row r="89" thickTop="1">
      <c r="A89" s="9"/>
      <c r="B89" s="51">
        <v>12</v>
      </c>
      <c r="C89" s="52" t="s">
        <v>225</v>
      </c>
      <c r="D89" s="52" t="s">
        <v>85</v>
      </c>
      <c r="E89" s="52" t="s">
        <v>226</v>
      </c>
      <c r="F89" s="52" t="s">
        <v>3</v>
      </c>
      <c r="G89" s="53" t="s">
        <v>171</v>
      </c>
      <c r="H89" s="63">
        <v>200</v>
      </c>
      <c r="I89" s="36">
        <f>ROUND(0,2)</f>
        <v>0</v>
      </c>
      <c r="J89" s="64">
        <f>ROUND(I89*H89,2)</f>
        <v>0</v>
      </c>
      <c r="K89" s="65">
        <v>0.20999999999999999</v>
      </c>
      <c r="L89" s="66">
        <f>IF(ISNUMBER(K89),ROUND(J89*(K89+1),2),0)</f>
        <v>0</v>
      </c>
      <c r="M89" s="12"/>
      <c r="N89" s="2"/>
      <c r="O89" s="2"/>
      <c r="P89" s="2"/>
      <c r="Q89" s="42">
        <f>IF(ISNUMBER(K89),IF(H89&gt;0,IF(I89&gt;0,J89,0),0),0)</f>
        <v>0</v>
      </c>
      <c r="R89" s="27">
        <f>IF(ISNUMBER(K89)=FALSE,J89,0)</f>
        <v>0</v>
      </c>
    </row>
    <row r="90">
      <c r="A90" s="9"/>
      <c r="B90" s="58" t="s">
        <v>76</v>
      </c>
      <c r="C90" s="1"/>
      <c r="D90" s="1"/>
      <c r="E90" s="59" t="s">
        <v>309</v>
      </c>
      <c r="F90" s="1"/>
      <c r="G90" s="1"/>
      <c r="H90" s="50"/>
      <c r="I90" s="1"/>
      <c r="J90" s="50"/>
      <c r="K90" s="1"/>
      <c r="L90" s="1"/>
      <c r="M90" s="12"/>
      <c r="N90" s="2"/>
      <c r="O90" s="2"/>
      <c r="P90" s="2"/>
      <c r="Q90" s="2"/>
    </row>
    <row r="91">
      <c r="A91" s="9"/>
      <c r="B91" s="58" t="s">
        <v>78</v>
      </c>
      <c r="C91" s="1"/>
      <c r="D91" s="1"/>
      <c r="E91" s="59" t="s">
        <v>464</v>
      </c>
      <c r="F91" s="1"/>
      <c r="G91" s="1"/>
      <c r="H91" s="50"/>
      <c r="I91" s="1"/>
      <c r="J91" s="50"/>
      <c r="K91" s="1"/>
      <c r="L91" s="1"/>
      <c r="M91" s="12"/>
      <c r="N91" s="2"/>
      <c r="O91" s="2"/>
      <c r="P91" s="2"/>
      <c r="Q91" s="2"/>
    </row>
    <row r="92">
      <c r="A92" s="9"/>
      <c r="B92" s="58" t="s">
        <v>80</v>
      </c>
      <c r="C92" s="1"/>
      <c r="D92" s="1"/>
      <c r="E92" s="59" t="s">
        <v>229</v>
      </c>
      <c r="F92" s="1"/>
      <c r="G92" s="1"/>
      <c r="H92" s="50"/>
      <c r="I92" s="1"/>
      <c r="J92" s="50"/>
      <c r="K92" s="1"/>
      <c r="L92" s="1"/>
      <c r="M92" s="12"/>
      <c r="N92" s="2"/>
      <c r="O92" s="2"/>
      <c r="P92" s="2"/>
      <c r="Q92" s="2"/>
    </row>
    <row r="93" thickBot="1">
      <c r="A93" s="9"/>
      <c r="B93" s="60" t="s">
        <v>82</v>
      </c>
      <c r="C93" s="31"/>
      <c r="D93" s="31"/>
      <c r="E93" s="61" t="s">
        <v>83</v>
      </c>
      <c r="F93" s="31"/>
      <c r="G93" s="31"/>
      <c r="H93" s="62"/>
      <c r="I93" s="31"/>
      <c r="J93" s="62"/>
      <c r="K93" s="31"/>
      <c r="L93" s="31"/>
      <c r="M93" s="12"/>
      <c r="N93" s="2"/>
      <c r="O93" s="2"/>
      <c r="P93" s="2"/>
      <c r="Q93" s="2"/>
    </row>
    <row r="94" thickTop="1">
      <c r="A94" s="9"/>
      <c r="B94" s="51">
        <v>13</v>
      </c>
      <c r="C94" s="52" t="s">
        <v>225</v>
      </c>
      <c r="D94" s="52" t="s">
        <v>144</v>
      </c>
      <c r="E94" s="52" t="s">
        <v>226</v>
      </c>
      <c r="F94" s="52" t="s">
        <v>3</v>
      </c>
      <c r="G94" s="53" t="s">
        <v>171</v>
      </c>
      <c r="H94" s="63">
        <v>20352</v>
      </c>
      <c r="I94" s="36">
        <f>ROUND(0,2)</f>
        <v>0</v>
      </c>
      <c r="J94" s="64">
        <f>ROUND(I94*H94,2)</f>
        <v>0</v>
      </c>
      <c r="K94" s="65">
        <v>0.20999999999999999</v>
      </c>
      <c r="L94" s="66">
        <f>IF(ISNUMBER(K94),ROUND(J94*(K94+1),2),0)</f>
        <v>0</v>
      </c>
      <c r="M94" s="12"/>
      <c r="N94" s="2"/>
      <c r="O94" s="2"/>
      <c r="P94" s="2"/>
      <c r="Q94" s="42">
        <f>IF(ISNUMBER(K94),IF(H94&gt;0,IF(I94&gt;0,J94,0),0),0)</f>
        <v>0</v>
      </c>
      <c r="R94" s="27">
        <f>IF(ISNUMBER(K94)=FALSE,J94,0)</f>
        <v>0</v>
      </c>
    </row>
    <row r="95">
      <c r="A95" s="9"/>
      <c r="B95" s="58" t="s">
        <v>76</v>
      </c>
      <c r="C95" s="1"/>
      <c r="D95" s="1"/>
      <c r="E95" s="59" t="s">
        <v>311</v>
      </c>
      <c r="F95" s="1"/>
      <c r="G95" s="1"/>
      <c r="H95" s="50"/>
      <c r="I95" s="1"/>
      <c r="J95" s="50"/>
      <c r="K95" s="1"/>
      <c r="L95" s="1"/>
      <c r="M95" s="12"/>
      <c r="N95" s="2"/>
      <c r="O95" s="2"/>
      <c r="P95" s="2"/>
      <c r="Q95" s="2"/>
    </row>
    <row r="96">
      <c r="A96" s="9"/>
      <c r="B96" s="58" t="s">
        <v>78</v>
      </c>
      <c r="C96" s="1"/>
      <c r="D96" s="1"/>
      <c r="E96" s="59" t="s">
        <v>465</v>
      </c>
      <c r="F96" s="1"/>
      <c r="G96" s="1"/>
      <c r="H96" s="50"/>
      <c r="I96" s="1"/>
      <c r="J96" s="50"/>
      <c r="K96" s="1"/>
      <c r="L96" s="1"/>
      <c r="M96" s="12"/>
      <c r="N96" s="2"/>
      <c r="O96" s="2"/>
      <c r="P96" s="2"/>
      <c r="Q96" s="2"/>
    </row>
    <row r="97">
      <c r="A97" s="9"/>
      <c r="B97" s="58" t="s">
        <v>80</v>
      </c>
      <c r="C97" s="1"/>
      <c r="D97" s="1"/>
      <c r="E97" s="59" t="s">
        <v>229</v>
      </c>
      <c r="F97" s="1"/>
      <c r="G97" s="1"/>
      <c r="H97" s="50"/>
      <c r="I97" s="1"/>
      <c r="J97" s="50"/>
      <c r="K97" s="1"/>
      <c r="L97" s="1"/>
      <c r="M97" s="12"/>
      <c r="N97" s="2"/>
      <c r="O97" s="2"/>
      <c r="P97" s="2"/>
      <c r="Q97" s="2"/>
    </row>
    <row r="98" thickBot="1">
      <c r="A98" s="9"/>
      <c r="B98" s="60" t="s">
        <v>82</v>
      </c>
      <c r="C98" s="31"/>
      <c r="D98" s="31"/>
      <c r="E98" s="61" t="s">
        <v>83</v>
      </c>
      <c r="F98" s="31"/>
      <c r="G98" s="31"/>
      <c r="H98" s="62"/>
      <c r="I98" s="31"/>
      <c r="J98" s="62"/>
      <c r="K98" s="31"/>
      <c r="L98" s="31"/>
      <c r="M98" s="12"/>
      <c r="N98" s="2"/>
      <c r="O98" s="2"/>
      <c r="P98" s="2"/>
      <c r="Q98" s="2"/>
    </row>
    <row r="99" thickTop="1">
      <c r="A99" s="9"/>
      <c r="B99" s="51">
        <v>14</v>
      </c>
      <c r="C99" s="52" t="s">
        <v>225</v>
      </c>
      <c r="D99" s="52" t="s">
        <v>147</v>
      </c>
      <c r="E99" s="52" t="s">
        <v>226</v>
      </c>
      <c r="F99" s="52" t="s">
        <v>3</v>
      </c>
      <c r="G99" s="53" t="s">
        <v>171</v>
      </c>
      <c r="H99" s="63">
        <v>3101</v>
      </c>
      <c r="I99" s="36">
        <f>ROUND(0,2)</f>
        <v>0</v>
      </c>
      <c r="J99" s="64">
        <f>ROUND(I99*H99,2)</f>
        <v>0</v>
      </c>
      <c r="K99" s="65">
        <v>0.20999999999999999</v>
      </c>
      <c r="L99" s="66">
        <f>IF(ISNUMBER(K99),ROUND(J99*(K99+1),2),0)</f>
        <v>0</v>
      </c>
      <c r="M99" s="12"/>
      <c r="N99" s="2"/>
      <c r="O99" s="2"/>
      <c r="P99" s="2"/>
      <c r="Q99" s="42">
        <f>IF(ISNUMBER(K99),IF(H99&gt;0,IF(I99&gt;0,J99,0),0),0)</f>
        <v>0</v>
      </c>
      <c r="R99" s="27">
        <f>IF(ISNUMBER(K99)=FALSE,J99,0)</f>
        <v>0</v>
      </c>
    </row>
    <row r="100">
      <c r="A100" s="9"/>
      <c r="B100" s="58" t="s">
        <v>76</v>
      </c>
      <c r="C100" s="1"/>
      <c r="D100" s="1"/>
      <c r="E100" s="59" t="s">
        <v>313</v>
      </c>
      <c r="F100" s="1"/>
      <c r="G100" s="1"/>
      <c r="H100" s="50"/>
      <c r="I100" s="1"/>
      <c r="J100" s="50"/>
      <c r="K100" s="1"/>
      <c r="L100" s="1"/>
      <c r="M100" s="12"/>
      <c r="N100" s="2"/>
      <c r="O100" s="2"/>
      <c r="P100" s="2"/>
      <c r="Q100" s="2"/>
    </row>
    <row r="101">
      <c r="A101" s="9"/>
      <c r="B101" s="58" t="s">
        <v>78</v>
      </c>
      <c r="C101" s="1"/>
      <c r="D101" s="1"/>
      <c r="E101" s="59" t="s">
        <v>466</v>
      </c>
      <c r="F101" s="1"/>
      <c r="G101" s="1"/>
      <c r="H101" s="50"/>
      <c r="I101" s="1"/>
      <c r="J101" s="50"/>
      <c r="K101" s="1"/>
      <c r="L101" s="1"/>
      <c r="M101" s="12"/>
      <c r="N101" s="2"/>
      <c r="O101" s="2"/>
      <c r="P101" s="2"/>
      <c r="Q101" s="2"/>
    </row>
    <row r="102">
      <c r="A102" s="9"/>
      <c r="B102" s="58" t="s">
        <v>80</v>
      </c>
      <c r="C102" s="1"/>
      <c r="D102" s="1"/>
      <c r="E102" s="59" t="s">
        <v>229</v>
      </c>
      <c r="F102" s="1"/>
      <c r="G102" s="1"/>
      <c r="H102" s="50"/>
      <c r="I102" s="1"/>
      <c r="J102" s="50"/>
      <c r="K102" s="1"/>
      <c r="L102" s="1"/>
      <c r="M102" s="12"/>
      <c r="N102" s="2"/>
      <c r="O102" s="2"/>
      <c r="P102" s="2"/>
      <c r="Q102" s="2"/>
    </row>
    <row r="103" thickBot="1">
      <c r="A103" s="9"/>
      <c r="B103" s="60" t="s">
        <v>82</v>
      </c>
      <c r="C103" s="31"/>
      <c r="D103" s="31"/>
      <c r="E103" s="61" t="s">
        <v>83</v>
      </c>
      <c r="F103" s="31"/>
      <c r="G103" s="31"/>
      <c r="H103" s="62"/>
      <c r="I103" s="31"/>
      <c r="J103" s="62"/>
      <c r="K103" s="31"/>
      <c r="L103" s="31"/>
      <c r="M103" s="12"/>
      <c r="N103" s="2"/>
      <c r="O103" s="2"/>
      <c r="P103" s="2"/>
      <c r="Q103" s="2"/>
    </row>
    <row r="104" thickTop="1">
      <c r="A104" s="9"/>
      <c r="B104" s="51">
        <v>15</v>
      </c>
      <c r="C104" s="52" t="s">
        <v>315</v>
      </c>
      <c r="D104" s="52" t="s">
        <v>3</v>
      </c>
      <c r="E104" s="52" t="s">
        <v>316</v>
      </c>
      <c r="F104" s="52" t="s">
        <v>3</v>
      </c>
      <c r="G104" s="53" t="s">
        <v>171</v>
      </c>
      <c r="H104" s="63">
        <v>11561</v>
      </c>
      <c r="I104" s="36">
        <f>ROUND(0,2)</f>
        <v>0</v>
      </c>
      <c r="J104" s="64">
        <f>ROUND(I104*H104,2)</f>
        <v>0</v>
      </c>
      <c r="K104" s="65">
        <v>0.20999999999999999</v>
      </c>
      <c r="L104" s="66">
        <f>IF(ISNUMBER(K104),ROUND(J104*(K104+1),2),0)</f>
        <v>0</v>
      </c>
      <c r="M104" s="12"/>
      <c r="N104" s="2"/>
      <c r="O104" s="2"/>
      <c r="P104" s="2"/>
      <c r="Q104" s="42">
        <f>IF(ISNUMBER(K104),IF(H104&gt;0,IF(I104&gt;0,J104,0),0),0)</f>
        <v>0</v>
      </c>
      <c r="R104" s="27">
        <f>IF(ISNUMBER(K104)=FALSE,J104,0)</f>
        <v>0</v>
      </c>
    </row>
    <row r="105">
      <c r="A105" s="9"/>
      <c r="B105" s="58" t="s">
        <v>76</v>
      </c>
      <c r="C105" s="1"/>
      <c r="D105" s="1"/>
      <c r="E105" s="59" t="s">
        <v>317</v>
      </c>
      <c r="F105" s="1"/>
      <c r="G105" s="1"/>
      <c r="H105" s="50"/>
      <c r="I105" s="1"/>
      <c r="J105" s="50"/>
      <c r="K105" s="1"/>
      <c r="L105" s="1"/>
      <c r="M105" s="12"/>
      <c r="N105" s="2"/>
      <c r="O105" s="2"/>
      <c r="P105" s="2"/>
      <c r="Q105" s="2"/>
    </row>
    <row r="106">
      <c r="A106" s="9"/>
      <c r="B106" s="58" t="s">
        <v>78</v>
      </c>
      <c r="C106" s="1"/>
      <c r="D106" s="1"/>
      <c r="E106" s="59" t="s">
        <v>467</v>
      </c>
      <c r="F106" s="1"/>
      <c r="G106" s="1"/>
      <c r="H106" s="50"/>
      <c r="I106" s="1"/>
      <c r="J106" s="50"/>
      <c r="K106" s="1"/>
      <c r="L106" s="1"/>
      <c r="M106" s="12"/>
      <c r="N106" s="2"/>
      <c r="O106" s="2"/>
      <c r="P106" s="2"/>
      <c r="Q106" s="2"/>
    </row>
    <row r="107">
      <c r="A107" s="9"/>
      <c r="B107" s="58" t="s">
        <v>80</v>
      </c>
      <c r="C107" s="1"/>
      <c r="D107" s="1"/>
      <c r="E107" s="59" t="s">
        <v>319</v>
      </c>
      <c r="F107" s="1"/>
      <c r="G107" s="1"/>
      <c r="H107" s="50"/>
      <c r="I107" s="1"/>
      <c r="J107" s="50"/>
      <c r="K107" s="1"/>
      <c r="L107" s="1"/>
      <c r="M107" s="12"/>
      <c r="N107" s="2"/>
      <c r="O107" s="2"/>
      <c r="P107" s="2"/>
      <c r="Q107" s="2"/>
    </row>
    <row r="108" thickBot="1">
      <c r="A108" s="9"/>
      <c r="B108" s="60" t="s">
        <v>82</v>
      </c>
      <c r="C108" s="31"/>
      <c r="D108" s="31"/>
      <c r="E108" s="61" t="s">
        <v>83</v>
      </c>
      <c r="F108" s="31"/>
      <c r="G108" s="31"/>
      <c r="H108" s="62"/>
      <c r="I108" s="31"/>
      <c r="J108" s="62"/>
      <c r="K108" s="31"/>
      <c r="L108" s="31"/>
      <c r="M108" s="12"/>
      <c r="N108" s="2"/>
      <c r="O108" s="2"/>
      <c r="P108" s="2"/>
      <c r="Q108" s="2"/>
    </row>
    <row r="109" thickTop="1">
      <c r="A109" s="9"/>
      <c r="B109" s="51">
        <v>16</v>
      </c>
      <c r="C109" s="52" t="s">
        <v>320</v>
      </c>
      <c r="D109" s="52" t="s">
        <v>85</v>
      </c>
      <c r="E109" s="52" t="s">
        <v>321</v>
      </c>
      <c r="F109" s="52" t="s">
        <v>3</v>
      </c>
      <c r="G109" s="53" t="s">
        <v>171</v>
      </c>
      <c r="H109" s="63">
        <v>10263</v>
      </c>
      <c r="I109" s="36">
        <f>ROUND(0,2)</f>
        <v>0</v>
      </c>
      <c r="J109" s="64">
        <f>ROUND(I109*H109,2)</f>
        <v>0</v>
      </c>
      <c r="K109" s="65">
        <v>0.20999999999999999</v>
      </c>
      <c r="L109" s="66">
        <f>IF(ISNUMBER(K109),ROUND(J109*(K109+1),2),0)</f>
        <v>0</v>
      </c>
      <c r="M109" s="12"/>
      <c r="N109" s="2"/>
      <c r="O109" s="2"/>
      <c r="P109" s="2"/>
      <c r="Q109" s="42">
        <f>IF(ISNUMBER(K109),IF(H109&gt;0,IF(I109&gt;0,J109,0),0),0)</f>
        <v>0</v>
      </c>
      <c r="R109" s="27">
        <f>IF(ISNUMBER(K109)=FALSE,J109,0)</f>
        <v>0</v>
      </c>
    </row>
    <row r="110">
      <c r="A110" s="9"/>
      <c r="B110" s="58" t="s">
        <v>76</v>
      </c>
      <c r="C110" s="1"/>
      <c r="D110" s="1"/>
      <c r="E110" s="59" t="s">
        <v>324</v>
      </c>
      <c r="F110" s="1"/>
      <c r="G110" s="1"/>
      <c r="H110" s="50"/>
      <c r="I110" s="1"/>
      <c r="J110" s="50"/>
      <c r="K110" s="1"/>
      <c r="L110" s="1"/>
      <c r="M110" s="12"/>
      <c r="N110" s="2"/>
      <c r="O110" s="2"/>
      <c r="P110" s="2"/>
      <c r="Q110" s="2"/>
    </row>
    <row r="111">
      <c r="A111" s="9"/>
      <c r="B111" s="58" t="s">
        <v>78</v>
      </c>
      <c r="C111" s="1"/>
      <c r="D111" s="1"/>
      <c r="E111" s="59" t="s">
        <v>468</v>
      </c>
      <c r="F111" s="1"/>
      <c r="G111" s="1"/>
      <c r="H111" s="50"/>
      <c r="I111" s="1"/>
      <c r="J111" s="50"/>
      <c r="K111" s="1"/>
      <c r="L111" s="1"/>
      <c r="M111" s="12"/>
      <c r="N111" s="2"/>
      <c r="O111" s="2"/>
      <c r="P111" s="2"/>
      <c r="Q111" s="2"/>
    </row>
    <row r="112">
      <c r="A112" s="9"/>
      <c r="B112" s="58" t="s">
        <v>80</v>
      </c>
      <c r="C112" s="1"/>
      <c r="D112" s="1"/>
      <c r="E112" s="59" t="s">
        <v>319</v>
      </c>
      <c r="F112" s="1"/>
      <c r="G112" s="1"/>
      <c r="H112" s="50"/>
      <c r="I112" s="1"/>
      <c r="J112" s="50"/>
      <c r="K112" s="1"/>
      <c r="L112" s="1"/>
      <c r="M112" s="12"/>
      <c r="N112" s="2"/>
      <c r="O112" s="2"/>
      <c r="P112" s="2"/>
      <c r="Q112" s="2"/>
    </row>
    <row r="113" thickBot="1">
      <c r="A113" s="9"/>
      <c r="B113" s="60" t="s">
        <v>82</v>
      </c>
      <c r="C113" s="31"/>
      <c r="D113" s="31"/>
      <c r="E113" s="61" t="s">
        <v>83</v>
      </c>
      <c r="F113" s="31"/>
      <c r="G113" s="31"/>
      <c r="H113" s="62"/>
      <c r="I113" s="31"/>
      <c r="J113" s="62"/>
      <c r="K113" s="31"/>
      <c r="L113" s="31"/>
      <c r="M113" s="12"/>
      <c r="N113" s="2"/>
      <c r="O113" s="2"/>
      <c r="P113" s="2"/>
      <c r="Q113" s="2"/>
    </row>
    <row r="114" thickTop="1">
      <c r="A114" s="9"/>
      <c r="B114" s="51">
        <v>17</v>
      </c>
      <c r="C114" s="52" t="s">
        <v>320</v>
      </c>
      <c r="D114" s="52" t="s">
        <v>88</v>
      </c>
      <c r="E114" s="52" t="s">
        <v>321</v>
      </c>
      <c r="F114" s="52" t="s">
        <v>3</v>
      </c>
      <c r="G114" s="53" t="s">
        <v>171</v>
      </c>
      <c r="H114" s="63">
        <v>3490</v>
      </c>
      <c r="I114" s="36">
        <f>ROUND(0,2)</f>
        <v>0</v>
      </c>
      <c r="J114" s="64">
        <f>ROUND(I114*H114,2)</f>
        <v>0</v>
      </c>
      <c r="K114" s="65">
        <v>0.20999999999999999</v>
      </c>
      <c r="L114" s="66">
        <f>IF(ISNUMBER(K114),ROUND(J114*(K114+1),2),0)</f>
        <v>0</v>
      </c>
      <c r="M114" s="12"/>
      <c r="N114" s="2"/>
      <c r="O114" s="2"/>
      <c r="P114" s="2"/>
      <c r="Q114" s="42">
        <f>IF(ISNUMBER(K114),IF(H114&gt;0,IF(I114&gt;0,J114,0),0),0)</f>
        <v>0</v>
      </c>
      <c r="R114" s="27">
        <f>IF(ISNUMBER(K114)=FALSE,J114,0)</f>
        <v>0</v>
      </c>
    </row>
    <row r="115">
      <c r="A115" s="9"/>
      <c r="B115" s="58" t="s">
        <v>76</v>
      </c>
      <c r="C115" s="1"/>
      <c r="D115" s="1"/>
      <c r="E115" s="59" t="s">
        <v>322</v>
      </c>
      <c r="F115" s="1"/>
      <c r="G115" s="1"/>
      <c r="H115" s="50"/>
      <c r="I115" s="1"/>
      <c r="J115" s="50"/>
      <c r="K115" s="1"/>
      <c r="L115" s="1"/>
      <c r="M115" s="12"/>
      <c r="N115" s="2"/>
      <c r="O115" s="2"/>
      <c r="P115" s="2"/>
      <c r="Q115" s="2"/>
    </row>
    <row r="116">
      <c r="A116" s="9"/>
      <c r="B116" s="58" t="s">
        <v>78</v>
      </c>
      <c r="C116" s="1"/>
      <c r="D116" s="1"/>
      <c r="E116" s="59" t="s">
        <v>469</v>
      </c>
      <c r="F116" s="1"/>
      <c r="G116" s="1"/>
      <c r="H116" s="50"/>
      <c r="I116" s="1"/>
      <c r="J116" s="50"/>
      <c r="K116" s="1"/>
      <c r="L116" s="1"/>
      <c r="M116" s="12"/>
      <c r="N116" s="2"/>
      <c r="O116" s="2"/>
      <c r="P116" s="2"/>
      <c r="Q116" s="2"/>
    </row>
    <row r="117">
      <c r="A117" s="9"/>
      <c r="B117" s="58" t="s">
        <v>80</v>
      </c>
      <c r="C117" s="1"/>
      <c r="D117" s="1"/>
      <c r="E117" s="59" t="s">
        <v>319</v>
      </c>
      <c r="F117" s="1"/>
      <c r="G117" s="1"/>
      <c r="H117" s="50"/>
      <c r="I117" s="1"/>
      <c r="J117" s="50"/>
      <c r="K117" s="1"/>
      <c r="L117" s="1"/>
      <c r="M117" s="12"/>
      <c r="N117" s="2"/>
      <c r="O117" s="2"/>
      <c r="P117" s="2"/>
      <c r="Q117" s="2"/>
    </row>
    <row r="118" thickBot="1">
      <c r="A118" s="9"/>
      <c r="B118" s="60" t="s">
        <v>82</v>
      </c>
      <c r="C118" s="31"/>
      <c r="D118" s="31"/>
      <c r="E118" s="61" t="s">
        <v>83</v>
      </c>
      <c r="F118" s="31"/>
      <c r="G118" s="31"/>
      <c r="H118" s="62"/>
      <c r="I118" s="31"/>
      <c r="J118" s="62"/>
      <c r="K118" s="31"/>
      <c r="L118" s="31"/>
      <c r="M118" s="12"/>
      <c r="N118" s="2"/>
      <c r="O118" s="2"/>
      <c r="P118" s="2"/>
      <c r="Q118" s="2"/>
    </row>
    <row r="119" thickTop="1">
      <c r="A119" s="9"/>
      <c r="B119" s="51">
        <v>18</v>
      </c>
      <c r="C119" s="52" t="s">
        <v>325</v>
      </c>
      <c r="D119" s="52" t="s">
        <v>85</v>
      </c>
      <c r="E119" s="52" t="s">
        <v>326</v>
      </c>
      <c r="F119" s="52" t="s">
        <v>3</v>
      </c>
      <c r="G119" s="53" t="s">
        <v>171</v>
      </c>
      <c r="H119" s="63">
        <v>3256</v>
      </c>
      <c r="I119" s="36">
        <f>ROUND(0,2)</f>
        <v>0</v>
      </c>
      <c r="J119" s="64">
        <f>ROUND(I119*H119,2)</f>
        <v>0</v>
      </c>
      <c r="K119" s="65">
        <v>0.20999999999999999</v>
      </c>
      <c r="L119" s="66">
        <f>IF(ISNUMBER(K119),ROUND(J119*(K119+1),2),0)</f>
        <v>0</v>
      </c>
      <c r="M119" s="12"/>
      <c r="N119" s="2"/>
      <c r="O119" s="2"/>
      <c r="P119" s="2"/>
      <c r="Q119" s="42">
        <f>IF(ISNUMBER(K119),IF(H119&gt;0,IF(I119&gt;0,J119,0),0),0)</f>
        <v>0</v>
      </c>
      <c r="R119" s="27">
        <f>IF(ISNUMBER(K119)=FALSE,J119,0)</f>
        <v>0</v>
      </c>
    </row>
    <row r="120">
      <c r="A120" s="9"/>
      <c r="B120" s="58" t="s">
        <v>76</v>
      </c>
      <c r="C120" s="1"/>
      <c r="D120" s="1"/>
      <c r="E120" s="59" t="s">
        <v>327</v>
      </c>
      <c r="F120" s="1"/>
      <c r="G120" s="1"/>
      <c r="H120" s="50"/>
      <c r="I120" s="1"/>
      <c r="J120" s="50"/>
      <c r="K120" s="1"/>
      <c r="L120" s="1"/>
      <c r="M120" s="12"/>
      <c r="N120" s="2"/>
      <c r="O120" s="2"/>
      <c r="P120" s="2"/>
      <c r="Q120" s="2"/>
    </row>
    <row r="121">
      <c r="A121" s="9"/>
      <c r="B121" s="58" t="s">
        <v>78</v>
      </c>
      <c r="C121" s="1"/>
      <c r="D121" s="1"/>
      <c r="E121" s="59" t="s">
        <v>470</v>
      </c>
      <c r="F121" s="1"/>
      <c r="G121" s="1"/>
      <c r="H121" s="50"/>
      <c r="I121" s="1"/>
      <c r="J121" s="50"/>
      <c r="K121" s="1"/>
      <c r="L121" s="1"/>
      <c r="M121" s="12"/>
      <c r="N121" s="2"/>
      <c r="O121" s="2"/>
      <c r="P121" s="2"/>
      <c r="Q121" s="2"/>
    </row>
    <row r="122">
      <c r="A122" s="9"/>
      <c r="B122" s="58" t="s">
        <v>80</v>
      </c>
      <c r="C122" s="1"/>
      <c r="D122" s="1"/>
      <c r="E122" s="59" t="s">
        <v>329</v>
      </c>
      <c r="F122" s="1"/>
      <c r="G122" s="1"/>
      <c r="H122" s="50"/>
      <c r="I122" s="1"/>
      <c r="J122" s="50"/>
      <c r="K122" s="1"/>
      <c r="L122" s="1"/>
      <c r="M122" s="12"/>
      <c r="N122" s="2"/>
      <c r="O122" s="2"/>
      <c r="P122" s="2"/>
      <c r="Q122" s="2"/>
    </row>
    <row r="123" thickBot="1">
      <c r="A123" s="9"/>
      <c r="B123" s="60" t="s">
        <v>82</v>
      </c>
      <c r="C123" s="31"/>
      <c r="D123" s="31"/>
      <c r="E123" s="61" t="s">
        <v>83</v>
      </c>
      <c r="F123" s="31"/>
      <c r="G123" s="31"/>
      <c r="H123" s="62"/>
      <c r="I123" s="31"/>
      <c r="J123" s="62"/>
      <c r="K123" s="31"/>
      <c r="L123" s="31"/>
      <c r="M123" s="12"/>
      <c r="N123" s="2"/>
      <c r="O123" s="2"/>
      <c r="P123" s="2"/>
      <c r="Q123" s="2"/>
    </row>
    <row r="124" thickTop="1">
      <c r="A124" s="9"/>
      <c r="B124" s="51">
        <v>19</v>
      </c>
      <c r="C124" s="52" t="s">
        <v>325</v>
      </c>
      <c r="D124" s="52" t="s">
        <v>88</v>
      </c>
      <c r="E124" s="52" t="s">
        <v>326</v>
      </c>
      <c r="F124" s="52" t="s">
        <v>3</v>
      </c>
      <c r="G124" s="53" t="s">
        <v>171</v>
      </c>
      <c r="H124" s="63">
        <v>5868</v>
      </c>
      <c r="I124" s="36">
        <f>ROUND(0,2)</f>
        <v>0</v>
      </c>
      <c r="J124" s="64">
        <f>ROUND(I124*H124,2)</f>
        <v>0</v>
      </c>
      <c r="K124" s="65">
        <v>0.20999999999999999</v>
      </c>
      <c r="L124" s="66">
        <f>IF(ISNUMBER(K124),ROUND(J124*(K124+1),2),0)</f>
        <v>0</v>
      </c>
      <c r="M124" s="12"/>
      <c r="N124" s="2"/>
      <c r="O124" s="2"/>
      <c r="P124" s="2"/>
      <c r="Q124" s="42">
        <f>IF(ISNUMBER(K124),IF(H124&gt;0,IF(I124&gt;0,J124,0),0),0)</f>
        <v>0</v>
      </c>
      <c r="R124" s="27">
        <f>IF(ISNUMBER(K124)=FALSE,J124,0)</f>
        <v>0</v>
      </c>
    </row>
    <row r="125">
      <c r="A125" s="9"/>
      <c r="B125" s="58" t="s">
        <v>76</v>
      </c>
      <c r="C125" s="1"/>
      <c r="D125" s="1"/>
      <c r="E125" s="59" t="s">
        <v>330</v>
      </c>
      <c r="F125" s="1"/>
      <c r="G125" s="1"/>
      <c r="H125" s="50"/>
      <c r="I125" s="1"/>
      <c r="J125" s="50"/>
      <c r="K125" s="1"/>
      <c r="L125" s="1"/>
      <c r="M125" s="12"/>
      <c r="N125" s="2"/>
      <c r="O125" s="2"/>
      <c r="P125" s="2"/>
      <c r="Q125" s="2"/>
    </row>
    <row r="126">
      <c r="A126" s="9"/>
      <c r="B126" s="58" t="s">
        <v>78</v>
      </c>
      <c r="C126" s="1"/>
      <c r="D126" s="1"/>
      <c r="E126" s="59" t="s">
        <v>471</v>
      </c>
      <c r="F126" s="1"/>
      <c r="G126" s="1"/>
      <c r="H126" s="50"/>
      <c r="I126" s="1"/>
      <c r="J126" s="50"/>
      <c r="K126" s="1"/>
      <c r="L126" s="1"/>
      <c r="M126" s="12"/>
      <c r="N126" s="2"/>
      <c r="O126" s="2"/>
      <c r="P126" s="2"/>
      <c r="Q126" s="2"/>
    </row>
    <row r="127">
      <c r="A127" s="9"/>
      <c r="B127" s="58" t="s">
        <v>80</v>
      </c>
      <c r="C127" s="1"/>
      <c r="D127" s="1"/>
      <c r="E127" s="59" t="s">
        <v>329</v>
      </c>
      <c r="F127" s="1"/>
      <c r="G127" s="1"/>
      <c r="H127" s="50"/>
      <c r="I127" s="1"/>
      <c r="J127" s="50"/>
      <c r="K127" s="1"/>
      <c r="L127" s="1"/>
      <c r="M127" s="12"/>
      <c r="N127" s="2"/>
      <c r="O127" s="2"/>
      <c r="P127" s="2"/>
      <c r="Q127" s="2"/>
    </row>
    <row r="128" thickBot="1">
      <c r="A128" s="9"/>
      <c r="B128" s="60" t="s">
        <v>82</v>
      </c>
      <c r="C128" s="31"/>
      <c r="D128" s="31"/>
      <c r="E128" s="61" t="s">
        <v>83</v>
      </c>
      <c r="F128" s="31"/>
      <c r="G128" s="31"/>
      <c r="H128" s="62"/>
      <c r="I128" s="31"/>
      <c r="J128" s="62"/>
      <c r="K128" s="31"/>
      <c r="L128" s="31"/>
      <c r="M128" s="12"/>
      <c r="N128" s="2"/>
      <c r="O128" s="2"/>
      <c r="P128" s="2"/>
      <c r="Q128" s="2"/>
    </row>
    <row r="129" thickTop="1">
      <c r="A129" s="9"/>
      <c r="B129" s="51">
        <v>20</v>
      </c>
      <c r="C129" s="52" t="s">
        <v>325</v>
      </c>
      <c r="D129" s="52" t="s">
        <v>144</v>
      </c>
      <c r="E129" s="52" t="s">
        <v>326</v>
      </c>
      <c r="F129" s="52" t="s">
        <v>3</v>
      </c>
      <c r="G129" s="53" t="s">
        <v>171</v>
      </c>
      <c r="H129" s="63">
        <v>3120</v>
      </c>
      <c r="I129" s="36">
        <f>ROUND(0,2)</f>
        <v>0</v>
      </c>
      <c r="J129" s="64">
        <f>ROUND(I129*H129,2)</f>
        <v>0</v>
      </c>
      <c r="K129" s="65">
        <v>0.20999999999999999</v>
      </c>
      <c r="L129" s="66">
        <f>IF(ISNUMBER(K129),ROUND(J129*(K129+1),2),0)</f>
        <v>0</v>
      </c>
      <c r="M129" s="12"/>
      <c r="N129" s="2"/>
      <c r="O129" s="2"/>
      <c r="P129" s="2"/>
      <c r="Q129" s="42">
        <f>IF(ISNUMBER(K129),IF(H129&gt;0,IF(I129&gt;0,J129,0),0),0)</f>
        <v>0</v>
      </c>
      <c r="R129" s="27">
        <f>IF(ISNUMBER(K129)=FALSE,J129,0)</f>
        <v>0</v>
      </c>
    </row>
    <row r="130">
      <c r="A130" s="9"/>
      <c r="B130" s="58" t="s">
        <v>76</v>
      </c>
      <c r="C130" s="1"/>
      <c r="D130" s="1"/>
      <c r="E130" s="59" t="s">
        <v>332</v>
      </c>
      <c r="F130" s="1"/>
      <c r="G130" s="1"/>
      <c r="H130" s="50"/>
      <c r="I130" s="1"/>
      <c r="J130" s="50"/>
      <c r="K130" s="1"/>
      <c r="L130" s="1"/>
      <c r="M130" s="12"/>
      <c r="N130" s="2"/>
      <c r="O130" s="2"/>
      <c r="P130" s="2"/>
      <c r="Q130" s="2"/>
    </row>
    <row r="131">
      <c r="A131" s="9"/>
      <c r="B131" s="58" t="s">
        <v>78</v>
      </c>
      <c r="C131" s="1"/>
      <c r="D131" s="1"/>
      <c r="E131" s="59" t="s">
        <v>472</v>
      </c>
      <c r="F131" s="1"/>
      <c r="G131" s="1"/>
      <c r="H131" s="50"/>
      <c r="I131" s="1"/>
      <c r="J131" s="50"/>
      <c r="K131" s="1"/>
      <c r="L131" s="1"/>
      <c r="M131" s="12"/>
      <c r="N131" s="2"/>
      <c r="O131" s="2"/>
      <c r="P131" s="2"/>
      <c r="Q131" s="2"/>
    </row>
    <row r="132">
      <c r="A132" s="9"/>
      <c r="B132" s="58" t="s">
        <v>80</v>
      </c>
      <c r="C132" s="1"/>
      <c r="D132" s="1"/>
      <c r="E132" s="59" t="s">
        <v>329</v>
      </c>
      <c r="F132" s="1"/>
      <c r="G132" s="1"/>
      <c r="H132" s="50"/>
      <c r="I132" s="1"/>
      <c r="J132" s="50"/>
      <c r="K132" s="1"/>
      <c r="L132" s="1"/>
      <c r="M132" s="12"/>
      <c r="N132" s="2"/>
      <c r="O132" s="2"/>
      <c r="P132" s="2"/>
      <c r="Q132" s="2"/>
    </row>
    <row r="133" thickBot="1">
      <c r="A133" s="9"/>
      <c r="B133" s="60" t="s">
        <v>82</v>
      </c>
      <c r="C133" s="31"/>
      <c r="D133" s="31"/>
      <c r="E133" s="61" t="s">
        <v>83</v>
      </c>
      <c r="F133" s="31"/>
      <c r="G133" s="31"/>
      <c r="H133" s="62"/>
      <c r="I133" s="31"/>
      <c r="J133" s="62"/>
      <c r="K133" s="31"/>
      <c r="L133" s="31"/>
      <c r="M133" s="12"/>
      <c r="N133" s="2"/>
      <c r="O133" s="2"/>
      <c r="P133" s="2"/>
      <c r="Q133" s="2"/>
    </row>
    <row r="134" thickTop="1">
      <c r="A134" s="9"/>
      <c r="B134" s="51">
        <v>21</v>
      </c>
      <c r="C134" s="52" t="s">
        <v>325</v>
      </c>
      <c r="D134" s="52" t="s">
        <v>147</v>
      </c>
      <c r="E134" s="52" t="s">
        <v>326</v>
      </c>
      <c r="F134" s="52" t="s">
        <v>3</v>
      </c>
      <c r="G134" s="53" t="s">
        <v>171</v>
      </c>
      <c r="H134" s="63">
        <v>234</v>
      </c>
      <c r="I134" s="36">
        <f>ROUND(0,2)</f>
        <v>0</v>
      </c>
      <c r="J134" s="64">
        <f>ROUND(I134*H134,2)</f>
        <v>0</v>
      </c>
      <c r="K134" s="65">
        <v>0.20999999999999999</v>
      </c>
      <c r="L134" s="66">
        <f>IF(ISNUMBER(K134),ROUND(J134*(K134+1),2),0)</f>
        <v>0</v>
      </c>
      <c r="M134" s="12"/>
      <c r="N134" s="2"/>
      <c r="O134" s="2"/>
      <c r="P134" s="2"/>
      <c r="Q134" s="42">
        <f>IF(ISNUMBER(K134),IF(H134&gt;0,IF(I134&gt;0,J134,0),0),0)</f>
        <v>0</v>
      </c>
      <c r="R134" s="27">
        <f>IF(ISNUMBER(K134)=FALSE,J134,0)</f>
        <v>0</v>
      </c>
    </row>
    <row r="135">
      <c r="A135" s="9"/>
      <c r="B135" s="58" t="s">
        <v>76</v>
      </c>
      <c r="C135" s="1"/>
      <c r="D135" s="1"/>
      <c r="E135" s="59" t="s">
        <v>334</v>
      </c>
      <c r="F135" s="1"/>
      <c r="G135" s="1"/>
      <c r="H135" s="50"/>
      <c r="I135" s="1"/>
      <c r="J135" s="50"/>
      <c r="K135" s="1"/>
      <c r="L135" s="1"/>
      <c r="M135" s="12"/>
      <c r="N135" s="2"/>
      <c r="O135" s="2"/>
      <c r="P135" s="2"/>
      <c r="Q135" s="2"/>
    </row>
    <row r="136">
      <c r="A136" s="9"/>
      <c r="B136" s="58" t="s">
        <v>78</v>
      </c>
      <c r="C136" s="1"/>
      <c r="D136" s="1"/>
      <c r="E136" s="59" t="s">
        <v>473</v>
      </c>
      <c r="F136" s="1"/>
      <c r="G136" s="1"/>
      <c r="H136" s="50"/>
      <c r="I136" s="1"/>
      <c r="J136" s="50"/>
      <c r="K136" s="1"/>
      <c r="L136" s="1"/>
      <c r="M136" s="12"/>
      <c r="N136" s="2"/>
      <c r="O136" s="2"/>
      <c r="P136" s="2"/>
      <c r="Q136" s="2"/>
    </row>
    <row r="137">
      <c r="A137" s="9"/>
      <c r="B137" s="58" t="s">
        <v>80</v>
      </c>
      <c r="C137" s="1"/>
      <c r="D137" s="1"/>
      <c r="E137" s="59" t="s">
        <v>329</v>
      </c>
      <c r="F137" s="1"/>
      <c r="G137" s="1"/>
      <c r="H137" s="50"/>
      <c r="I137" s="1"/>
      <c r="J137" s="50"/>
      <c r="K137" s="1"/>
      <c r="L137" s="1"/>
      <c r="M137" s="12"/>
      <c r="N137" s="2"/>
      <c r="O137" s="2"/>
      <c r="P137" s="2"/>
      <c r="Q137" s="2"/>
    </row>
    <row r="138" thickBot="1">
      <c r="A138" s="9"/>
      <c r="B138" s="60" t="s">
        <v>82</v>
      </c>
      <c r="C138" s="31"/>
      <c r="D138" s="31"/>
      <c r="E138" s="61" t="s">
        <v>83</v>
      </c>
      <c r="F138" s="31"/>
      <c r="G138" s="31"/>
      <c r="H138" s="62"/>
      <c r="I138" s="31"/>
      <c r="J138" s="62"/>
      <c r="K138" s="31"/>
      <c r="L138" s="31"/>
      <c r="M138" s="12"/>
      <c r="N138" s="2"/>
      <c r="O138" s="2"/>
      <c r="P138" s="2"/>
      <c r="Q138" s="2"/>
    </row>
    <row r="139" thickTop="1">
      <c r="A139" s="9"/>
      <c r="B139" s="51">
        <v>22</v>
      </c>
      <c r="C139" s="52" t="s">
        <v>336</v>
      </c>
      <c r="D139" s="52" t="s">
        <v>3</v>
      </c>
      <c r="E139" s="52" t="s">
        <v>337</v>
      </c>
      <c r="F139" s="52" t="s">
        <v>3</v>
      </c>
      <c r="G139" s="53" t="s">
        <v>171</v>
      </c>
      <c r="H139" s="63">
        <v>353</v>
      </c>
      <c r="I139" s="36">
        <f>ROUND(0,2)</f>
        <v>0</v>
      </c>
      <c r="J139" s="64">
        <f>ROUND(I139*H139,2)</f>
        <v>0</v>
      </c>
      <c r="K139" s="65">
        <v>0.20999999999999999</v>
      </c>
      <c r="L139" s="66">
        <f>IF(ISNUMBER(K139),ROUND(J139*(K139+1),2),0)</f>
        <v>0</v>
      </c>
      <c r="M139" s="12"/>
      <c r="N139" s="2"/>
      <c r="O139" s="2"/>
      <c r="P139" s="2"/>
      <c r="Q139" s="42">
        <f>IF(ISNUMBER(K139),IF(H139&gt;0,IF(I139&gt;0,J139,0),0),0)</f>
        <v>0</v>
      </c>
      <c r="R139" s="27">
        <f>IF(ISNUMBER(K139)=FALSE,J139,0)</f>
        <v>0</v>
      </c>
    </row>
    <row r="140">
      <c r="A140" s="9"/>
      <c r="B140" s="58" t="s">
        <v>76</v>
      </c>
      <c r="C140" s="1"/>
      <c r="D140" s="1"/>
      <c r="E140" s="59" t="s">
        <v>338</v>
      </c>
      <c r="F140" s="1"/>
      <c r="G140" s="1"/>
      <c r="H140" s="50"/>
      <c r="I140" s="1"/>
      <c r="J140" s="50"/>
      <c r="K140" s="1"/>
      <c r="L140" s="1"/>
      <c r="M140" s="12"/>
      <c r="N140" s="2"/>
      <c r="O140" s="2"/>
      <c r="P140" s="2"/>
      <c r="Q140" s="2"/>
    </row>
    <row r="141">
      <c r="A141" s="9"/>
      <c r="B141" s="58" t="s">
        <v>78</v>
      </c>
      <c r="C141" s="1"/>
      <c r="D141" s="1"/>
      <c r="E141" s="59" t="s">
        <v>474</v>
      </c>
      <c r="F141" s="1"/>
      <c r="G141" s="1"/>
      <c r="H141" s="50"/>
      <c r="I141" s="1"/>
      <c r="J141" s="50"/>
      <c r="K141" s="1"/>
      <c r="L141" s="1"/>
      <c r="M141" s="12"/>
      <c r="N141" s="2"/>
      <c r="O141" s="2"/>
      <c r="P141" s="2"/>
      <c r="Q141" s="2"/>
    </row>
    <row r="142">
      <c r="A142" s="9"/>
      <c r="B142" s="58" t="s">
        <v>80</v>
      </c>
      <c r="C142" s="1"/>
      <c r="D142" s="1"/>
      <c r="E142" s="59" t="s">
        <v>340</v>
      </c>
      <c r="F142" s="1"/>
      <c r="G142" s="1"/>
      <c r="H142" s="50"/>
      <c r="I142" s="1"/>
      <c r="J142" s="50"/>
      <c r="K142" s="1"/>
      <c r="L142" s="1"/>
      <c r="M142" s="12"/>
      <c r="N142" s="2"/>
      <c r="O142" s="2"/>
      <c r="P142" s="2"/>
      <c r="Q142" s="2"/>
    </row>
    <row r="143" thickBot="1">
      <c r="A143" s="9"/>
      <c r="B143" s="60" t="s">
        <v>82</v>
      </c>
      <c r="C143" s="31"/>
      <c r="D143" s="31"/>
      <c r="E143" s="61" t="s">
        <v>83</v>
      </c>
      <c r="F143" s="31"/>
      <c r="G143" s="31"/>
      <c r="H143" s="62"/>
      <c r="I143" s="31"/>
      <c r="J143" s="62"/>
      <c r="K143" s="31"/>
      <c r="L143" s="31"/>
      <c r="M143" s="12"/>
      <c r="N143" s="2"/>
      <c r="O143" s="2"/>
      <c r="P143" s="2"/>
      <c r="Q143" s="2"/>
    </row>
    <row r="144" thickTop="1">
      <c r="A144" s="9"/>
      <c r="B144" s="51">
        <v>23</v>
      </c>
      <c r="C144" s="52" t="s">
        <v>346</v>
      </c>
      <c r="D144" s="52" t="s">
        <v>3</v>
      </c>
      <c r="E144" s="52" t="s">
        <v>347</v>
      </c>
      <c r="F144" s="52" t="s">
        <v>3</v>
      </c>
      <c r="G144" s="53" t="s">
        <v>157</v>
      </c>
      <c r="H144" s="63">
        <v>10306</v>
      </c>
      <c r="I144" s="36">
        <f>ROUND(0,2)</f>
        <v>0</v>
      </c>
      <c r="J144" s="64">
        <f>ROUND(I144*H144,2)</f>
        <v>0</v>
      </c>
      <c r="K144" s="65">
        <v>0.20999999999999999</v>
      </c>
      <c r="L144" s="66">
        <f>IF(ISNUMBER(K144),ROUND(J144*(K144+1),2),0)</f>
        <v>0</v>
      </c>
      <c r="M144" s="12"/>
      <c r="N144" s="2"/>
      <c r="O144" s="2"/>
      <c r="P144" s="2"/>
      <c r="Q144" s="42">
        <f>IF(ISNUMBER(K144),IF(H144&gt;0,IF(I144&gt;0,J144,0),0),0)</f>
        <v>0</v>
      </c>
      <c r="R144" s="27">
        <f>IF(ISNUMBER(K144)=FALSE,J144,0)</f>
        <v>0</v>
      </c>
    </row>
    <row r="145">
      <c r="A145" s="9"/>
      <c r="B145" s="58" t="s">
        <v>76</v>
      </c>
      <c r="C145" s="1"/>
      <c r="D145" s="1"/>
      <c r="E145" s="59" t="s">
        <v>3</v>
      </c>
      <c r="F145" s="1"/>
      <c r="G145" s="1"/>
      <c r="H145" s="50"/>
      <c r="I145" s="1"/>
      <c r="J145" s="50"/>
      <c r="K145" s="1"/>
      <c r="L145" s="1"/>
      <c r="M145" s="12"/>
      <c r="N145" s="2"/>
      <c r="O145" s="2"/>
      <c r="P145" s="2"/>
      <c r="Q145" s="2"/>
    </row>
    <row r="146">
      <c r="A146" s="9"/>
      <c r="B146" s="58" t="s">
        <v>78</v>
      </c>
      <c r="C146" s="1"/>
      <c r="D146" s="1"/>
      <c r="E146" s="59" t="s">
        <v>475</v>
      </c>
      <c r="F146" s="1"/>
      <c r="G146" s="1"/>
      <c r="H146" s="50"/>
      <c r="I146" s="1"/>
      <c r="J146" s="50"/>
      <c r="K146" s="1"/>
      <c r="L146" s="1"/>
      <c r="M146" s="12"/>
      <c r="N146" s="2"/>
      <c r="O146" s="2"/>
      <c r="P146" s="2"/>
      <c r="Q146" s="2"/>
    </row>
    <row r="147">
      <c r="A147" s="9"/>
      <c r="B147" s="58" t="s">
        <v>80</v>
      </c>
      <c r="C147" s="1"/>
      <c r="D147" s="1"/>
      <c r="E147" s="59" t="s">
        <v>349</v>
      </c>
      <c r="F147" s="1"/>
      <c r="G147" s="1"/>
      <c r="H147" s="50"/>
      <c r="I147" s="1"/>
      <c r="J147" s="50"/>
      <c r="K147" s="1"/>
      <c r="L147" s="1"/>
      <c r="M147" s="12"/>
      <c r="N147" s="2"/>
      <c r="O147" s="2"/>
      <c r="P147" s="2"/>
      <c r="Q147" s="2"/>
    </row>
    <row r="148" thickBot="1">
      <c r="A148" s="9"/>
      <c r="B148" s="60" t="s">
        <v>82</v>
      </c>
      <c r="C148" s="31"/>
      <c r="D148" s="31"/>
      <c r="E148" s="61" t="s">
        <v>83</v>
      </c>
      <c r="F148" s="31"/>
      <c r="G148" s="31"/>
      <c r="H148" s="62"/>
      <c r="I148" s="31"/>
      <c r="J148" s="62"/>
      <c r="K148" s="31"/>
      <c r="L148" s="31"/>
      <c r="M148" s="12"/>
      <c r="N148" s="2"/>
      <c r="O148" s="2"/>
      <c r="P148" s="2"/>
      <c r="Q148" s="2"/>
    </row>
    <row r="149" thickTop="1" thickBot="1" ht="25" customHeight="1">
      <c r="A149" s="9"/>
      <c r="B149" s="1"/>
      <c r="C149" s="67">
        <v>1</v>
      </c>
      <c r="D149" s="1"/>
      <c r="E149" s="67" t="s">
        <v>134</v>
      </c>
      <c r="F149" s="1"/>
      <c r="G149" s="68" t="s">
        <v>120</v>
      </c>
      <c r="H149" s="69">
        <f>J44+J49+J54+J59+J64+J69+J74+J79+J84+J89+J94+J99+J104+J109+J114+J119+J124+J129+J134+J139+J144</f>
        <v>0</v>
      </c>
      <c r="I149" s="68" t="s">
        <v>121</v>
      </c>
      <c r="J149" s="70">
        <f>(L149-H149)</f>
        <v>0</v>
      </c>
      <c r="K149" s="68" t="s">
        <v>122</v>
      </c>
      <c r="L149" s="71">
        <f>L44+L49+L54+L59+L64+L69+L74+L79+L84+L89+L94+L99+L104+L109+L114+L119+L124+L129+L134+L139+L144</f>
        <v>0</v>
      </c>
      <c r="M149" s="12"/>
      <c r="N149" s="2"/>
      <c r="O149" s="2"/>
      <c r="P149" s="2"/>
      <c r="Q149" s="42">
        <f>0+Q44+Q49+Q54+Q59+Q64+Q69+Q74+Q79+Q84+Q89+Q94+Q99+Q104+Q109+Q114+Q119+Q124+Q129+Q134+Q139+Q144</f>
        <v>0</v>
      </c>
      <c r="R149" s="27">
        <f>0+R44+R49+R54+R59+R64+R69+R74+R79+R84+R89+R94+R99+R104+R109+R114+R119+R124+R129+R134+R139+R144</f>
        <v>0</v>
      </c>
      <c r="S149" s="72">
        <f>Q149*(1+J149)+R149</f>
        <v>0</v>
      </c>
    </row>
    <row r="150" thickTop="1" thickBot="1" ht="25" customHeight="1">
      <c r="A150" s="9"/>
      <c r="B150" s="73"/>
      <c r="C150" s="73"/>
      <c r="D150" s="73"/>
      <c r="E150" s="73"/>
      <c r="F150" s="73"/>
      <c r="G150" s="74" t="s">
        <v>123</v>
      </c>
      <c r="H150" s="75">
        <f>J44+J49+J54+J59+J64+J69+J74+J79+J84+J89+J94+J99+J104+J109+J114+J119+J124+J129+J134+J139+J144</f>
        <v>0</v>
      </c>
      <c r="I150" s="74" t="s">
        <v>124</v>
      </c>
      <c r="J150" s="76">
        <f>0+J149</f>
        <v>0</v>
      </c>
      <c r="K150" s="74" t="s">
        <v>125</v>
      </c>
      <c r="L150" s="77">
        <f>L44+L49+L54+L59+L64+L69+L74+L79+L84+L89+L94+L99+L104+L109+L114+L119+L124+L129+L134+L139+L144</f>
        <v>0</v>
      </c>
      <c r="M150" s="12"/>
      <c r="N150" s="2"/>
      <c r="O150" s="2"/>
      <c r="P150" s="2"/>
      <c r="Q150" s="2"/>
    </row>
    <row r="151" ht="40" customHeight="1">
      <c r="A151" s="9"/>
      <c r="B151" s="78" t="s">
        <v>350</v>
      </c>
      <c r="C151" s="1"/>
      <c r="D151" s="1"/>
      <c r="E151" s="1"/>
      <c r="F151" s="1"/>
      <c r="G151" s="1"/>
      <c r="H151" s="50"/>
      <c r="I151" s="1"/>
      <c r="J151" s="50"/>
      <c r="K151" s="1"/>
      <c r="L151" s="1"/>
      <c r="M151" s="12"/>
      <c r="N151" s="2"/>
      <c r="O151" s="2"/>
      <c r="P151" s="2"/>
      <c r="Q151" s="2"/>
    </row>
    <row r="152">
      <c r="A152" s="9"/>
      <c r="B152" s="51">
        <v>24</v>
      </c>
      <c r="C152" s="52" t="s">
        <v>351</v>
      </c>
      <c r="D152" s="52" t="s">
        <v>3</v>
      </c>
      <c r="E152" s="52" t="s">
        <v>352</v>
      </c>
      <c r="F152" s="52" t="s">
        <v>3</v>
      </c>
      <c r="G152" s="53" t="s">
        <v>171</v>
      </c>
      <c r="H152" s="54">
        <v>200</v>
      </c>
      <c r="I152" s="25">
        <f>ROUND(0,2)</f>
        <v>0</v>
      </c>
      <c r="J152" s="55">
        <f>ROUND(I152*H152,2)</f>
        <v>0</v>
      </c>
      <c r="K152" s="56">
        <v>0.20999999999999999</v>
      </c>
      <c r="L152" s="57">
        <f>IF(ISNUMBER(K152),ROUND(J152*(K152+1),2),0)</f>
        <v>0</v>
      </c>
      <c r="M152" s="12"/>
      <c r="N152" s="2"/>
      <c r="O152" s="2"/>
      <c r="P152" s="2"/>
      <c r="Q152" s="42">
        <f>IF(ISNUMBER(K152),IF(H152&gt;0,IF(I152&gt;0,J152,0),0),0)</f>
        <v>0</v>
      </c>
      <c r="R152" s="27">
        <f>IF(ISNUMBER(K152)=FALSE,J152,0)</f>
        <v>0</v>
      </c>
    </row>
    <row r="153">
      <c r="A153" s="9"/>
      <c r="B153" s="58" t="s">
        <v>76</v>
      </c>
      <c r="C153" s="1"/>
      <c r="D153" s="1"/>
      <c r="E153" s="59" t="s">
        <v>353</v>
      </c>
      <c r="F153" s="1"/>
      <c r="G153" s="1"/>
      <c r="H153" s="50"/>
      <c r="I153" s="1"/>
      <c r="J153" s="50"/>
      <c r="K153" s="1"/>
      <c r="L153" s="1"/>
      <c r="M153" s="12"/>
      <c r="N153" s="2"/>
      <c r="O153" s="2"/>
      <c r="P153" s="2"/>
      <c r="Q153" s="2"/>
    </row>
    <row r="154">
      <c r="A154" s="9"/>
      <c r="B154" s="58" t="s">
        <v>78</v>
      </c>
      <c r="C154" s="1"/>
      <c r="D154" s="1"/>
      <c r="E154" s="59" t="s">
        <v>476</v>
      </c>
      <c r="F154" s="1"/>
      <c r="G154" s="1"/>
      <c r="H154" s="50"/>
      <c r="I154" s="1"/>
      <c r="J154" s="50"/>
      <c r="K154" s="1"/>
      <c r="L154" s="1"/>
      <c r="M154" s="12"/>
      <c r="N154" s="2"/>
      <c r="O154" s="2"/>
      <c r="P154" s="2"/>
      <c r="Q154" s="2"/>
    </row>
    <row r="155">
      <c r="A155" s="9"/>
      <c r="B155" s="58" t="s">
        <v>80</v>
      </c>
      <c r="C155" s="1"/>
      <c r="D155" s="1"/>
      <c r="E155" s="59" t="s">
        <v>355</v>
      </c>
      <c r="F155" s="1"/>
      <c r="G155" s="1"/>
      <c r="H155" s="50"/>
      <c r="I155" s="1"/>
      <c r="J155" s="50"/>
      <c r="K155" s="1"/>
      <c r="L155" s="1"/>
      <c r="M155" s="12"/>
      <c r="N155" s="2"/>
      <c r="O155" s="2"/>
      <c r="P155" s="2"/>
      <c r="Q155" s="2"/>
    </row>
    <row r="156" thickBot="1">
      <c r="A156" s="9"/>
      <c r="B156" s="60" t="s">
        <v>82</v>
      </c>
      <c r="C156" s="31"/>
      <c r="D156" s="31"/>
      <c r="E156" s="61" t="s">
        <v>83</v>
      </c>
      <c r="F156" s="31"/>
      <c r="G156" s="31"/>
      <c r="H156" s="62"/>
      <c r="I156" s="31"/>
      <c r="J156" s="62"/>
      <c r="K156" s="31"/>
      <c r="L156" s="31"/>
      <c r="M156" s="12"/>
      <c r="N156" s="2"/>
      <c r="O156" s="2"/>
      <c r="P156" s="2"/>
      <c r="Q156" s="2"/>
    </row>
    <row r="157" thickTop="1">
      <c r="A157" s="9"/>
      <c r="B157" s="51">
        <v>25</v>
      </c>
      <c r="C157" s="52" t="s">
        <v>356</v>
      </c>
      <c r="D157" s="52" t="s">
        <v>3</v>
      </c>
      <c r="E157" s="52" t="s">
        <v>357</v>
      </c>
      <c r="F157" s="52" t="s">
        <v>3</v>
      </c>
      <c r="G157" s="53" t="s">
        <v>171</v>
      </c>
      <c r="H157" s="63">
        <v>3320</v>
      </c>
      <c r="I157" s="36">
        <f>ROUND(0,2)</f>
        <v>0</v>
      </c>
      <c r="J157" s="64">
        <f>ROUND(I157*H157,2)</f>
        <v>0</v>
      </c>
      <c r="K157" s="65">
        <v>0.20999999999999999</v>
      </c>
      <c r="L157" s="66">
        <f>IF(ISNUMBER(K157),ROUND(J157*(K157+1),2),0)</f>
        <v>0</v>
      </c>
      <c r="M157" s="12"/>
      <c r="N157" s="2"/>
      <c r="O157" s="2"/>
      <c r="P157" s="2"/>
      <c r="Q157" s="42">
        <f>IF(ISNUMBER(K157),IF(H157&gt;0,IF(I157&gt;0,J157,0),0),0)</f>
        <v>0</v>
      </c>
      <c r="R157" s="27">
        <f>IF(ISNUMBER(K157)=FALSE,J157,0)</f>
        <v>0</v>
      </c>
    </row>
    <row r="158">
      <c r="A158" s="9"/>
      <c r="B158" s="58" t="s">
        <v>76</v>
      </c>
      <c r="C158" s="1"/>
      <c r="D158" s="1"/>
      <c r="E158" s="59" t="s">
        <v>358</v>
      </c>
      <c r="F158" s="1"/>
      <c r="G158" s="1"/>
      <c r="H158" s="50"/>
      <c r="I158" s="1"/>
      <c r="J158" s="50"/>
      <c r="K158" s="1"/>
      <c r="L158" s="1"/>
      <c r="M158" s="12"/>
      <c r="N158" s="2"/>
      <c r="O158" s="2"/>
      <c r="P158" s="2"/>
      <c r="Q158" s="2"/>
    </row>
    <row r="159">
      <c r="A159" s="9"/>
      <c r="B159" s="58" t="s">
        <v>78</v>
      </c>
      <c r="C159" s="1"/>
      <c r="D159" s="1"/>
      <c r="E159" s="59" t="s">
        <v>477</v>
      </c>
      <c r="F159" s="1"/>
      <c r="G159" s="1"/>
      <c r="H159" s="50"/>
      <c r="I159" s="1"/>
      <c r="J159" s="50"/>
      <c r="K159" s="1"/>
      <c r="L159" s="1"/>
      <c r="M159" s="12"/>
      <c r="N159" s="2"/>
      <c r="O159" s="2"/>
      <c r="P159" s="2"/>
      <c r="Q159" s="2"/>
    </row>
    <row r="160">
      <c r="A160" s="9"/>
      <c r="B160" s="58" t="s">
        <v>80</v>
      </c>
      <c r="C160" s="1"/>
      <c r="D160" s="1"/>
      <c r="E160" s="59" t="s">
        <v>360</v>
      </c>
      <c r="F160" s="1"/>
      <c r="G160" s="1"/>
      <c r="H160" s="50"/>
      <c r="I160" s="1"/>
      <c r="J160" s="50"/>
      <c r="K160" s="1"/>
      <c r="L160" s="1"/>
      <c r="M160" s="12"/>
      <c r="N160" s="2"/>
      <c r="O160" s="2"/>
      <c r="P160" s="2"/>
      <c r="Q160" s="2"/>
    </row>
    <row r="161" thickBot="1">
      <c r="A161" s="9"/>
      <c r="B161" s="60" t="s">
        <v>82</v>
      </c>
      <c r="C161" s="31"/>
      <c r="D161" s="31"/>
      <c r="E161" s="61" t="s">
        <v>83</v>
      </c>
      <c r="F161" s="31"/>
      <c r="G161" s="31"/>
      <c r="H161" s="62"/>
      <c r="I161" s="31"/>
      <c r="J161" s="62"/>
      <c r="K161" s="31"/>
      <c r="L161" s="31"/>
      <c r="M161" s="12"/>
      <c r="N161" s="2"/>
      <c r="O161" s="2"/>
      <c r="P161" s="2"/>
      <c r="Q161" s="2"/>
    </row>
    <row r="162" thickTop="1">
      <c r="A162" s="9"/>
      <c r="B162" s="51">
        <v>26</v>
      </c>
      <c r="C162" s="52" t="s">
        <v>361</v>
      </c>
      <c r="D162" s="52" t="s">
        <v>3</v>
      </c>
      <c r="E162" s="52" t="s">
        <v>362</v>
      </c>
      <c r="F162" s="52" t="s">
        <v>3</v>
      </c>
      <c r="G162" s="53" t="s">
        <v>157</v>
      </c>
      <c r="H162" s="63">
        <v>7960</v>
      </c>
      <c r="I162" s="36">
        <f>ROUND(0,2)</f>
        <v>0</v>
      </c>
      <c r="J162" s="64">
        <f>ROUND(I162*H162,2)</f>
        <v>0</v>
      </c>
      <c r="K162" s="65">
        <v>0.20999999999999999</v>
      </c>
      <c r="L162" s="66">
        <f>IF(ISNUMBER(K162),ROUND(J162*(K162+1),2),0)</f>
        <v>0</v>
      </c>
      <c r="M162" s="12"/>
      <c r="N162" s="2"/>
      <c r="O162" s="2"/>
      <c r="P162" s="2"/>
      <c r="Q162" s="42">
        <f>IF(ISNUMBER(K162),IF(H162&gt;0,IF(I162&gt;0,J162,0),0),0)</f>
        <v>0</v>
      </c>
      <c r="R162" s="27">
        <f>IF(ISNUMBER(K162)=FALSE,J162,0)</f>
        <v>0</v>
      </c>
    </row>
    <row r="163">
      <c r="A163" s="9"/>
      <c r="B163" s="58" t="s">
        <v>76</v>
      </c>
      <c r="C163" s="1"/>
      <c r="D163" s="1"/>
      <c r="E163" s="59" t="s">
        <v>363</v>
      </c>
      <c r="F163" s="1"/>
      <c r="G163" s="1"/>
      <c r="H163" s="50"/>
      <c r="I163" s="1"/>
      <c r="J163" s="50"/>
      <c r="K163" s="1"/>
      <c r="L163" s="1"/>
      <c r="M163" s="12"/>
      <c r="N163" s="2"/>
      <c r="O163" s="2"/>
      <c r="P163" s="2"/>
      <c r="Q163" s="2"/>
    </row>
    <row r="164">
      <c r="A164" s="9"/>
      <c r="B164" s="58" t="s">
        <v>78</v>
      </c>
      <c r="C164" s="1"/>
      <c r="D164" s="1"/>
      <c r="E164" s="59" t="s">
        <v>478</v>
      </c>
      <c r="F164" s="1"/>
      <c r="G164" s="1"/>
      <c r="H164" s="50"/>
      <c r="I164" s="1"/>
      <c r="J164" s="50"/>
      <c r="K164" s="1"/>
      <c r="L164" s="1"/>
      <c r="M164" s="12"/>
      <c r="N164" s="2"/>
      <c r="O164" s="2"/>
      <c r="P164" s="2"/>
      <c r="Q164" s="2"/>
    </row>
    <row r="165">
      <c r="A165" s="9"/>
      <c r="B165" s="58" t="s">
        <v>80</v>
      </c>
      <c r="C165" s="1"/>
      <c r="D165" s="1"/>
      <c r="E165" s="59" t="s">
        <v>365</v>
      </c>
      <c r="F165" s="1"/>
      <c r="G165" s="1"/>
      <c r="H165" s="50"/>
      <c r="I165" s="1"/>
      <c r="J165" s="50"/>
      <c r="K165" s="1"/>
      <c r="L165" s="1"/>
      <c r="M165" s="12"/>
      <c r="N165" s="2"/>
      <c r="O165" s="2"/>
      <c r="P165" s="2"/>
      <c r="Q165" s="2"/>
    </row>
    <row r="166" thickBot="1">
      <c r="A166" s="9"/>
      <c r="B166" s="60" t="s">
        <v>82</v>
      </c>
      <c r="C166" s="31"/>
      <c r="D166" s="31"/>
      <c r="E166" s="61" t="s">
        <v>83</v>
      </c>
      <c r="F166" s="31"/>
      <c r="G166" s="31"/>
      <c r="H166" s="62"/>
      <c r="I166" s="31"/>
      <c r="J166" s="62"/>
      <c r="K166" s="31"/>
      <c r="L166" s="31"/>
      <c r="M166" s="12"/>
      <c r="N166" s="2"/>
      <c r="O166" s="2"/>
      <c r="P166" s="2"/>
      <c r="Q166" s="2"/>
    </row>
    <row r="167" thickTop="1">
      <c r="A167" s="9"/>
      <c r="B167" s="51">
        <v>27</v>
      </c>
      <c r="C167" s="52" t="s">
        <v>366</v>
      </c>
      <c r="D167" s="52" t="s">
        <v>3</v>
      </c>
      <c r="E167" s="52" t="s">
        <v>367</v>
      </c>
      <c r="F167" s="52" t="s">
        <v>3</v>
      </c>
      <c r="G167" s="53" t="s">
        <v>157</v>
      </c>
      <c r="H167" s="63">
        <v>24134</v>
      </c>
      <c r="I167" s="36">
        <f>ROUND(0,2)</f>
        <v>0</v>
      </c>
      <c r="J167" s="64">
        <f>ROUND(I167*H167,2)</f>
        <v>0</v>
      </c>
      <c r="K167" s="65">
        <v>0.20999999999999999</v>
      </c>
      <c r="L167" s="66">
        <f>IF(ISNUMBER(K167),ROUND(J167*(K167+1),2),0)</f>
        <v>0</v>
      </c>
      <c r="M167" s="12"/>
      <c r="N167" s="2"/>
      <c r="O167" s="2"/>
      <c r="P167" s="2"/>
      <c r="Q167" s="42">
        <f>IF(ISNUMBER(K167),IF(H167&gt;0,IF(I167&gt;0,J167,0),0),0)</f>
        <v>0</v>
      </c>
      <c r="R167" s="27">
        <f>IF(ISNUMBER(K167)=FALSE,J167,0)</f>
        <v>0</v>
      </c>
    </row>
    <row r="168">
      <c r="A168" s="9"/>
      <c r="B168" s="58" t="s">
        <v>76</v>
      </c>
      <c r="C168" s="1"/>
      <c r="D168" s="1"/>
      <c r="E168" s="59" t="s">
        <v>368</v>
      </c>
      <c r="F168" s="1"/>
      <c r="G168" s="1"/>
      <c r="H168" s="50"/>
      <c r="I168" s="1"/>
      <c r="J168" s="50"/>
      <c r="K168" s="1"/>
      <c r="L168" s="1"/>
      <c r="M168" s="12"/>
      <c r="N168" s="2"/>
      <c r="O168" s="2"/>
      <c r="P168" s="2"/>
      <c r="Q168" s="2"/>
    </row>
    <row r="169">
      <c r="A169" s="9"/>
      <c r="B169" s="58" t="s">
        <v>78</v>
      </c>
      <c r="C169" s="1"/>
      <c r="D169" s="1"/>
      <c r="E169" s="59" t="s">
        <v>479</v>
      </c>
      <c r="F169" s="1"/>
      <c r="G169" s="1"/>
      <c r="H169" s="50"/>
      <c r="I169" s="1"/>
      <c r="J169" s="50"/>
      <c r="K169" s="1"/>
      <c r="L169" s="1"/>
      <c r="M169" s="12"/>
      <c r="N169" s="2"/>
      <c r="O169" s="2"/>
      <c r="P169" s="2"/>
      <c r="Q169" s="2"/>
    </row>
    <row r="170">
      <c r="A170" s="9"/>
      <c r="B170" s="58" t="s">
        <v>80</v>
      </c>
      <c r="C170" s="1"/>
      <c r="D170" s="1"/>
      <c r="E170" s="59" t="s">
        <v>365</v>
      </c>
      <c r="F170" s="1"/>
      <c r="G170" s="1"/>
      <c r="H170" s="50"/>
      <c r="I170" s="1"/>
      <c r="J170" s="50"/>
      <c r="K170" s="1"/>
      <c r="L170" s="1"/>
      <c r="M170" s="12"/>
      <c r="N170" s="2"/>
      <c r="O170" s="2"/>
      <c r="P170" s="2"/>
      <c r="Q170" s="2"/>
    </row>
    <row r="171" thickBot="1">
      <c r="A171" s="9"/>
      <c r="B171" s="60" t="s">
        <v>82</v>
      </c>
      <c r="C171" s="31"/>
      <c r="D171" s="31"/>
      <c r="E171" s="61" t="s">
        <v>83</v>
      </c>
      <c r="F171" s="31"/>
      <c r="G171" s="31"/>
      <c r="H171" s="62"/>
      <c r="I171" s="31"/>
      <c r="J171" s="62"/>
      <c r="K171" s="31"/>
      <c r="L171" s="31"/>
      <c r="M171" s="12"/>
      <c r="N171" s="2"/>
      <c r="O171" s="2"/>
      <c r="P171" s="2"/>
      <c r="Q171" s="2"/>
    </row>
    <row r="172" thickTop="1" thickBot="1" ht="25" customHeight="1">
      <c r="A172" s="9"/>
      <c r="B172" s="1"/>
      <c r="C172" s="67">
        <v>2</v>
      </c>
      <c r="D172" s="1"/>
      <c r="E172" s="67" t="s">
        <v>266</v>
      </c>
      <c r="F172" s="1"/>
      <c r="G172" s="68" t="s">
        <v>120</v>
      </c>
      <c r="H172" s="69">
        <f>J152+J157+J162+J167</f>
        <v>0</v>
      </c>
      <c r="I172" s="68" t="s">
        <v>121</v>
      </c>
      <c r="J172" s="70">
        <f>(L172-H172)</f>
        <v>0</v>
      </c>
      <c r="K172" s="68" t="s">
        <v>122</v>
      </c>
      <c r="L172" s="71">
        <f>L152+L157+L162+L167</f>
        <v>0</v>
      </c>
      <c r="M172" s="12"/>
      <c r="N172" s="2"/>
      <c r="O172" s="2"/>
      <c r="P172" s="2"/>
      <c r="Q172" s="42">
        <f>0+Q152+Q157+Q162+Q167</f>
        <v>0</v>
      </c>
      <c r="R172" s="27">
        <f>0+R152+R157+R162+R167</f>
        <v>0</v>
      </c>
      <c r="S172" s="72">
        <f>Q172*(1+J172)+R172</f>
        <v>0</v>
      </c>
    </row>
    <row r="173" thickTop="1" thickBot="1" ht="25" customHeight="1">
      <c r="A173" s="9"/>
      <c r="B173" s="73"/>
      <c r="C173" s="73"/>
      <c r="D173" s="73"/>
      <c r="E173" s="73"/>
      <c r="F173" s="73"/>
      <c r="G173" s="74" t="s">
        <v>123</v>
      </c>
      <c r="H173" s="75">
        <f>J152+J157+J162+J167</f>
        <v>0</v>
      </c>
      <c r="I173" s="74" t="s">
        <v>124</v>
      </c>
      <c r="J173" s="76">
        <f>0+J172</f>
        <v>0</v>
      </c>
      <c r="K173" s="74" t="s">
        <v>125</v>
      </c>
      <c r="L173" s="77">
        <f>L152+L157+L162+L167</f>
        <v>0</v>
      </c>
      <c r="M173" s="12"/>
      <c r="N173" s="2"/>
      <c r="O173" s="2"/>
      <c r="P173" s="2"/>
      <c r="Q173" s="2"/>
    </row>
    <row r="174" ht="40" customHeight="1">
      <c r="A174" s="9"/>
      <c r="B174" s="78" t="s">
        <v>370</v>
      </c>
      <c r="C174" s="1"/>
      <c r="D174" s="1"/>
      <c r="E174" s="1"/>
      <c r="F174" s="1"/>
      <c r="G174" s="1"/>
      <c r="H174" s="50"/>
      <c r="I174" s="1"/>
      <c r="J174" s="50"/>
      <c r="K174" s="1"/>
      <c r="L174" s="1"/>
      <c r="M174" s="12"/>
      <c r="N174" s="2"/>
      <c r="O174" s="2"/>
      <c r="P174" s="2"/>
      <c r="Q174" s="2"/>
    </row>
    <row r="175">
      <c r="A175" s="9"/>
      <c r="B175" s="51">
        <v>28</v>
      </c>
      <c r="C175" s="52" t="s">
        <v>375</v>
      </c>
      <c r="D175" s="52" t="s">
        <v>3</v>
      </c>
      <c r="E175" s="52" t="s">
        <v>376</v>
      </c>
      <c r="F175" s="52" t="s">
        <v>3</v>
      </c>
      <c r="G175" s="53" t="s">
        <v>171</v>
      </c>
      <c r="H175" s="54">
        <v>18</v>
      </c>
      <c r="I175" s="25">
        <f>ROUND(0,2)</f>
        <v>0</v>
      </c>
      <c r="J175" s="55">
        <f>ROUND(I175*H175,2)</f>
        <v>0</v>
      </c>
      <c r="K175" s="56">
        <v>0.20999999999999999</v>
      </c>
      <c r="L175" s="57">
        <f>IF(ISNUMBER(K175),ROUND(J175*(K175+1),2),0)</f>
        <v>0</v>
      </c>
      <c r="M175" s="12"/>
      <c r="N175" s="2"/>
      <c r="O175" s="2"/>
      <c r="P175" s="2"/>
      <c r="Q175" s="42">
        <f>IF(ISNUMBER(K175),IF(H175&gt;0,IF(I175&gt;0,J175,0),0),0)</f>
        <v>0</v>
      </c>
      <c r="R175" s="27">
        <f>IF(ISNUMBER(K175)=FALSE,J175,0)</f>
        <v>0</v>
      </c>
    </row>
    <row r="176">
      <c r="A176" s="9"/>
      <c r="B176" s="58" t="s">
        <v>76</v>
      </c>
      <c r="C176" s="1"/>
      <c r="D176" s="1"/>
      <c r="E176" s="59" t="s">
        <v>377</v>
      </c>
      <c r="F176" s="1"/>
      <c r="G176" s="1"/>
      <c r="H176" s="50"/>
      <c r="I176" s="1"/>
      <c r="J176" s="50"/>
      <c r="K176" s="1"/>
      <c r="L176" s="1"/>
      <c r="M176" s="12"/>
      <c r="N176" s="2"/>
      <c r="O176" s="2"/>
      <c r="P176" s="2"/>
      <c r="Q176" s="2"/>
    </row>
    <row r="177">
      <c r="A177" s="9"/>
      <c r="B177" s="58" t="s">
        <v>78</v>
      </c>
      <c r="C177" s="1"/>
      <c r="D177" s="1"/>
      <c r="E177" s="59" t="s">
        <v>480</v>
      </c>
      <c r="F177" s="1"/>
      <c r="G177" s="1"/>
      <c r="H177" s="50"/>
      <c r="I177" s="1"/>
      <c r="J177" s="50"/>
      <c r="K177" s="1"/>
      <c r="L177" s="1"/>
      <c r="M177" s="12"/>
      <c r="N177" s="2"/>
      <c r="O177" s="2"/>
      <c r="P177" s="2"/>
      <c r="Q177" s="2"/>
    </row>
    <row r="178">
      <c r="A178" s="9"/>
      <c r="B178" s="58" t="s">
        <v>80</v>
      </c>
      <c r="C178" s="1"/>
      <c r="D178" s="1"/>
      <c r="E178" s="59" t="s">
        <v>379</v>
      </c>
      <c r="F178" s="1"/>
      <c r="G178" s="1"/>
      <c r="H178" s="50"/>
      <c r="I178" s="1"/>
      <c r="J178" s="50"/>
      <c r="K178" s="1"/>
      <c r="L178" s="1"/>
      <c r="M178" s="12"/>
      <c r="N178" s="2"/>
      <c r="O178" s="2"/>
      <c r="P178" s="2"/>
      <c r="Q178" s="2"/>
    </row>
    <row r="179" thickBot="1">
      <c r="A179" s="9"/>
      <c r="B179" s="60" t="s">
        <v>82</v>
      </c>
      <c r="C179" s="31"/>
      <c r="D179" s="31"/>
      <c r="E179" s="61" t="s">
        <v>83</v>
      </c>
      <c r="F179" s="31"/>
      <c r="G179" s="31"/>
      <c r="H179" s="62"/>
      <c r="I179" s="31"/>
      <c r="J179" s="62"/>
      <c r="K179" s="31"/>
      <c r="L179" s="31"/>
      <c r="M179" s="12"/>
      <c r="N179" s="2"/>
      <c r="O179" s="2"/>
      <c r="P179" s="2"/>
      <c r="Q179" s="2"/>
    </row>
    <row r="180" thickTop="1">
      <c r="A180" s="9"/>
      <c r="B180" s="51">
        <v>29</v>
      </c>
      <c r="C180" s="52" t="s">
        <v>380</v>
      </c>
      <c r="D180" s="52" t="s">
        <v>3</v>
      </c>
      <c r="E180" s="52" t="s">
        <v>381</v>
      </c>
      <c r="F180" s="52" t="s">
        <v>3</v>
      </c>
      <c r="G180" s="53" t="s">
        <v>171</v>
      </c>
      <c r="H180" s="63">
        <v>838</v>
      </c>
      <c r="I180" s="36">
        <f>ROUND(0,2)</f>
        <v>0</v>
      </c>
      <c r="J180" s="64">
        <f>ROUND(I180*H180,2)</f>
        <v>0</v>
      </c>
      <c r="K180" s="65">
        <v>0.20999999999999999</v>
      </c>
      <c r="L180" s="66">
        <f>IF(ISNUMBER(K180),ROUND(J180*(K180+1),2),0)</f>
        <v>0</v>
      </c>
      <c r="M180" s="12"/>
      <c r="N180" s="2"/>
      <c r="O180" s="2"/>
      <c r="P180" s="2"/>
      <c r="Q180" s="42">
        <f>IF(ISNUMBER(K180),IF(H180&gt;0,IF(I180&gt;0,J180,0),0),0)</f>
        <v>0</v>
      </c>
      <c r="R180" s="27">
        <f>IF(ISNUMBER(K180)=FALSE,J180,0)</f>
        <v>0</v>
      </c>
    </row>
    <row r="181">
      <c r="A181" s="9"/>
      <c r="B181" s="58" t="s">
        <v>76</v>
      </c>
      <c r="C181" s="1"/>
      <c r="D181" s="1"/>
      <c r="E181" s="59" t="s">
        <v>382</v>
      </c>
      <c r="F181" s="1"/>
      <c r="G181" s="1"/>
      <c r="H181" s="50"/>
      <c r="I181" s="1"/>
      <c r="J181" s="50"/>
      <c r="K181" s="1"/>
      <c r="L181" s="1"/>
      <c r="M181" s="12"/>
      <c r="N181" s="2"/>
      <c r="O181" s="2"/>
      <c r="P181" s="2"/>
      <c r="Q181" s="2"/>
    </row>
    <row r="182">
      <c r="A182" s="9"/>
      <c r="B182" s="58" t="s">
        <v>78</v>
      </c>
      <c r="C182" s="1"/>
      <c r="D182" s="1"/>
      <c r="E182" s="59" t="s">
        <v>481</v>
      </c>
      <c r="F182" s="1"/>
      <c r="G182" s="1"/>
      <c r="H182" s="50"/>
      <c r="I182" s="1"/>
      <c r="J182" s="50"/>
      <c r="K182" s="1"/>
      <c r="L182" s="1"/>
      <c r="M182" s="12"/>
      <c r="N182" s="2"/>
      <c r="O182" s="2"/>
      <c r="P182" s="2"/>
      <c r="Q182" s="2"/>
    </row>
    <row r="183">
      <c r="A183" s="9"/>
      <c r="B183" s="58" t="s">
        <v>80</v>
      </c>
      <c r="C183" s="1"/>
      <c r="D183" s="1"/>
      <c r="E183" s="59" t="s">
        <v>360</v>
      </c>
      <c r="F183" s="1"/>
      <c r="G183" s="1"/>
      <c r="H183" s="50"/>
      <c r="I183" s="1"/>
      <c r="J183" s="50"/>
      <c r="K183" s="1"/>
      <c r="L183" s="1"/>
      <c r="M183" s="12"/>
      <c r="N183" s="2"/>
      <c r="O183" s="2"/>
      <c r="P183" s="2"/>
      <c r="Q183" s="2"/>
    </row>
    <row r="184" thickBot="1">
      <c r="A184" s="9"/>
      <c r="B184" s="60" t="s">
        <v>82</v>
      </c>
      <c r="C184" s="31"/>
      <c r="D184" s="31"/>
      <c r="E184" s="61" t="s">
        <v>83</v>
      </c>
      <c r="F184" s="31"/>
      <c r="G184" s="31"/>
      <c r="H184" s="62"/>
      <c r="I184" s="31"/>
      <c r="J184" s="62"/>
      <c r="K184" s="31"/>
      <c r="L184" s="31"/>
      <c r="M184" s="12"/>
      <c r="N184" s="2"/>
      <c r="O184" s="2"/>
      <c r="P184" s="2"/>
      <c r="Q184" s="2"/>
    </row>
    <row r="185" thickTop="1" thickBot="1" ht="25" customHeight="1">
      <c r="A185" s="9"/>
      <c r="B185" s="1"/>
      <c r="C185" s="67">
        <v>4</v>
      </c>
      <c r="D185" s="1"/>
      <c r="E185" s="67" t="s">
        <v>267</v>
      </c>
      <c r="F185" s="1"/>
      <c r="G185" s="68" t="s">
        <v>120</v>
      </c>
      <c r="H185" s="69">
        <f>J175+J180</f>
        <v>0</v>
      </c>
      <c r="I185" s="68" t="s">
        <v>121</v>
      </c>
      <c r="J185" s="70">
        <f>(L185-H185)</f>
        <v>0</v>
      </c>
      <c r="K185" s="68" t="s">
        <v>122</v>
      </c>
      <c r="L185" s="71">
        <f>L175+L180</f>
        <v>0</v>
      </c>
      <c r="M185" s="12"/>
      <c r="N185" s="2"/>
      <c r="O185" s="2"/>
      <c r="P185" s="2"/>
      <c r="Q185" s="42">
        <f>0+Q175+Q180</f>
        <v>0</v>
      </c>
      <c r="R185" s="27">
        <f>0+R175+R180</f>
        <v>0</v>
      </c>
      <c r="S185" s="72">
        <f>Q185*(1+J185)+R185</f>
        <v>0</v>
      </c>
    </row>
    <row r="186" thickTop="1" thickBot="1" ht="25" customHeight="1">
      <c r="A186" s="9"/>
      <c r="B186" s="73"/>
      <c r="C186" s="73"/>
      <c r="D186" s="73"/>
      <c r="E186" s="73"/>
      <c r="F186" s="73"/>
      <c r="G186" s="74" t="s">
        <v>123</v>
      </c>
      <c r="H186" s="75">
        <f>J175+J180</f>
        <v>0</v>
      </c>
      <c r="I186" s="74" t="s">
        <v>124</v>
      </c>
      <c r="J186" s="76">
        <f>0+J185</f>
        <v>0</v>
      </c>
      <c r="K186" s="74" t="s">
        <v>125</v>
      </c>
      <c r="L186" s="77">
        <f>L175+L180</f>
        <v>0</v>
      </c>
      <c r="M186" s="12"/>
      <c r="N186" s="2"/>
      <c r="O186" s="2"/>
      <c r="P186" s="2"/>
      <c r="Q186" s="2"/>
    </row>
    <row r="187" ht="40" customHeight="1">
      <c r="A187" s="9"/>
      <c r="B187" s="78" t="s">
        <v>384</v>
      </c>
      <c r="C187" s="1"/>
      <c r="D187" s="1"/>
      <c r="E187" s="1"/>
      <c r="F187" s="1"/>
      <c r="G187" s="1"/>
      <c r="H187" s="50"/>
      <c r="I187" s="1"/>
      <c r="J187" s="50"/>
      <c r="K187" s="1"/>
      <c r="L187" s="1"/>
      <c r="M187" s="12"/>
      <c r="N187" s="2"/>
      <c r="O187" s="2"/>
      <c r="P187" s="2"/>
      <c r="Q187" s="2"/>
    </row>
    <row r="188">
      <c r="A188" s="9"/>
      <c r="B188" s="51">
        <v>30</v>
      </c>
      <c r="C188" s="52" t="s">
        <v>385</v>
      </c>
      <c r="D188" s="52" t="s">
        <v>88</v>
      </c>
      <c r="E188" s="52" t="s">
        <v>386</v>
      </c>
      <c r="F188" s="52" t="s">
        <v>3</v>
      </c>
      <c r="G188" s="53" t="s">
        <v>157</v>
      </c>
      <c r="H188" s="54">
        <v>10306</v>
      </c>
      <c r="I188" s="25">
        <f>ROUND(0,2)</f>
        <v>0</v>
      </c>
      <c r="J188" s="55">
        <f>ROUND(I188*H188,2)</f>
        <v>0</v>
      </c>
      <c r="K188" s="56">
        <v>0.20999999999999999</v>
      </c>
      <c r="L188" s="57">
        <f>IF(ISNUMBER(K188),ROUND(J188*(K188+1),2),0)</f>
        <v>0</v>
      </c>
      <c r="M188" s="12"/>
      <c r="N188" s="2"/>
      <c r="O188" s="2"/>
      <c r="P188" s="2"/>
      <c r="Q188" s="42">
        <f>IF(ISNUMBER(K188),IF(H188&gt;0,IF(I188&gt;0,J188,0),0),0)</f>
        <v>0</v>
      </c>
      <c r="R188" s="27">
        <f>IF(ISNUMBER(K188)=FALSE,J188,0)</f>
        <v>0</v>
      </c>
    </row>
    <row r="189">
      <c r="A189" s="9"/>
      <c r="B189" s="58" t="s">
        <v>76</v>
      </c>
      <c r="C189" s="1"/>
      <c r="D189" s="1"/>
      <c r="E189" s="59" t="s">
        <v>387</v>
      </c>
      <c r="F189" s="1"/>
      <c r="G189" s="1"/>
      <c r="H189" s="50"/>
      <c r="I189" s="1"/>
      <c r="J189" s="50"/>
      <c r="K189" s="1"/>
      <c r="L189" s="1"/>
      <c r="M189" s="12"/>
      <c r="N189" s="2"/>
      <c r="O189" s="2"/>
      <c r="P189" s="2"/>
      <c r="Q189" s="2"/>
    </row>
    <row r="190">
      <c r="A190" s="9"/>
      <c r="B190" s="58" t="s">
        <v>78</v>
      </c>
      <c r="C190" s="1"/>
      <c r="D190" s="1"/>
      <c r="E190" s="59" t="s">
        <v>482</v>
      </c>
      <c r="F190" s="1"/>
      <c r="G190" s="1"/>
      <c r="H190" s="50"/>
      <c r="I190" s="1"/>
      <c r="J190" s="50"/>
      <c r="K190" s="1"/>
      <c r="L190" s="1"/>
      <c r="M190" s="12"/>
      <c r="N190" s="2"/>
      <c r="O190" s="2"/>
      <c r="P190" s="2"/>
      <c r="Q190" s="2"/>
    </row>
    <row r="191">
      <c r="A191" s="9"/>
      <c r="B191" s="58" t="s">
        <v>80</v>
      </c>
      <c r="C191" s="1"/>
      <c r="D191" s="1"/>
      <c r="E191" s="59" t="s">
        <v>389</v>
      </c>
      <c r="F191" s="1"/>
      <c r="G191" s="1"/>
      <c r="H191" s="50"/>
      <c r="I191" s="1"/>
      <c r="J191" s="50"/>
      <c r="K191" s="1"/>
      <c r="L191" s="1"/>
      <c r="M191" s="12"/>
      <c r="N191" s="2"/>
      <c r="O191" s="2"/>
      <c r="P191" s="2"/>
      <c r="Q191" s="2"/>
    </row>
    <row r="192" thickBot="1">
      <c r="A192" s="9"/>
      <c r="B192" s="60" t="s">
        <v>82</v>
      </c>
      <c r="C192" s="31"/>
      <c r="D192" s="31"/>
      <c r="E192" s="61" t="s">
        <v>83</v>
      </c>
      <c r="F192" s="31"/>
      <c r="G192" s="31"/>
      <c r="H192" s="62"/>
      <c r="I192" s="31"/>
      <c r="J192" s="62"/>
      <c r="K192" s="31"/>
      <c r="L192" s="31"/>
      <c r="M192" s="12"/>
      <c r="N192" s="2"/>
      <c r="O192" s="2"/>
      <c r="P192" s="2"/>
      <c r="Q192" s="2"/>
    </row>
    <row r="193" thickTop="1">
      <c r="A193" s="9"/>
      <c r="B193" s="51">
        <v>31</v>
      </c>
      <c r="C193" s="52" t="s">
        <v>390</v>
      </c>
      <c r="D193" s="52" t="s">
        <v>85</v>
      </c>
      <c r="E193" s="52" t="s">
        <v>391</v>
      </c>
      <c r="F193" s="52" t="s">
        <v>3</v>
      </c>
      <c r="G193" s="53" t="s">
        <v>157</v>
      </c>
      <c r="H193" s="63">
        <v>8075</v>
      </c>
      <c r="I193" s="36">
        <f>ROUND(0,2)</f>
        <v>0</v>
      </c>
      <c r="J193" s="64">
        <f>ROUND(I193*H193,2)</f>
        <v>0</v>
      </c>
      <c r="K193" s="65">
        <v>0.20999999999999999</v>
      </c>
      <c r="L193" s="66">
        <f>IF(ISNUMBER(K193),ROUND(J193*(K193+1),2),0)</f>
        <v>0</v>
      </c>
      <c r="M193" s="12"/>
      <c r="N193" s="2"/>
      <c r="O193" s="2"/>
      <c r="P193" s="2"/>
      <c r="Q193" s="42">
        <f>IF(ISNUMBER(K193),IF(H193&gt;0,IF(I193&gt;0,J193,0),0),0)</f>
        <v>0</v>
      </c>
      <c r="R193" s="27">
        <f>IF(ISNUMBER(K193)=FALSE,J193,0)</f>
        <v>0</v>
      </c>
    </row>
    <row r="194">
      <c r="A194" s="9"/>
      <c r="B194" s="58" t="s">
        <v>76</v>
      </c>
      <c r="C194" s="1"/>
      <c r="D194" s="1"/>
      <c r="E194" s="59" t="s">
        <v>392</v>
      </c>
      <c r="F194" s="1"/>
      <c r="G194" s="1"/>
      <c r="H194" s="50"/>
      <c r="I194" s="1"/>
      <c r="J194" s="50"/>
      <c r="K194" s="1"/>
      <c r="L194" s="1"/>
      <c r="M194" s="12"/>
      <c r="N194" s="2"/>
      <c r="O194" s="2"/>
      <c r="P194" s="2"/>
      <c r="Q194" s="2"/>
    </row>
    <row r="195">
      <c r="A195" s="9"/>
      <c r="B195" s="58" t="s">
        <v>78</v>
      </c>
      <c r="C195" s="1"/>
      <c r="D195" s="1"/>
      <c r="E195" s="59" t="s">
        <v>483</v>
      </c>
      <c r="F195" s="1"/>
      <c r="G195" s="1"/>
      <c r="H195" s="50"/>
      <c r="I195" s="1"/>
      <c r="J195" s="50"/>
      <c r="K195" s="1"/>
      <c r="L195" s="1"/>
      <c r="M195" s="12"/>
      <c r="N195" s="2"/>
      <c r="O195" s="2"/>
      <c r="P195" s="2"/>
      <c r="Q195" s="2"/>
    </row>
    <row r="196">
      <c r="A196" s="9"/>
      <c r="B196" s="58" t="s">
        <v>80</v>
      </c>
      <c r="C196" s="1"/>
      <c r="D196" s="1"/>
      <c r="E196" s="59" t="s">
        <v>389</v>
      </c>
      <c r="F196" s="1"/>
      <c r="G196" s="1"/>
      <c r="H196" s="50"/>
      <c r="I196" s="1"/>
      <c r="J196" s="50"/>
      <c r="K196" s="1"/>
      <c r="L196" s="1"/>
      <c r="M196" s="12"/>
      <c r="N196" s="2"/>
      <c r="O196" s="2"/>
      <c r="P196" s="2"/>
      <c r="Q196" s="2"/>
    </row>
    <row r="197" thickBot="1">
      <c r="A197" s="9"/>
      <c r="B197" s="60" t="s">
        <v>82</v>
      </c>
      <c r="C197" s="31"/>
      <c r="D197" s="31"/>
      <c r="E197" s="61" t="s">
        <v>83</v>
      </c>
      <c r="F197" s="31"/>
      <c r="G197" s="31"/>
      <c r="H197" s="62"/>
      <c r="I197" s="31"/>
      <c r="J197" s="62"/>
      <c r="K197" s="31"/>
      <c r="L197" s="31"/>
      <c r="M197" s="12"/>
      <c r="N197" s="2"/>
      <c r="O197" s="2"/>
      <c r="P197" s="2"/>
      <c r="Q197" s="2"/>
    </row>
    <row r="198" thickTop="1">
      <c r="A198" s="9"/>
      <c r="B198" s="51">
        <v>32</v>
      </c>
      <c r="C198" s="52" t="s">
        <v>394</v>
      </c>
      <c r="D198" s="52" t="s">
        <v>3</v>
      </c>
      <c r="E198" s="52" t="s">
        <v>395</v>
      </c>
      <c r="F198" s="52" t="s">
        <v>3</v>
      </c>
      <c r="G198" s="53" t="s">
        <v>171</v>
      </c>
      <c r="H198" s="63">
        <v>288</v>
      </c>
      <c r="I198" s="36">
        <f>ROUND(0,2)</f>
        <v>0</v>
      </c>
      <c r="J198" s="64">
        <f>ROUND(I198*H198,2)</f>
        <v>0</v>
      </c>
      <c r="K198" s="65">
        <v>0.20999999999999999</v>
      </c>
      <c r="L198" s="66">
        <f>IF(ISNUMBER(K198),ROUND(J198*(K198+1),2),0)</f>
        <v>0</v>
      </c>
      <c r="M198" s="12"/>
      <c r="N198" s="2"/>
      <c r="O198" s="2"/>
      <c r="P198" s="2"/>
      <c r="Q198" s="42">
        <f>IF(ISNUMBER(K198),IF(H198&gt;0,IF(I198&gt;0,J198,0),0),0)</f>
        <v>0</v>
      </c>
      <c r="R198" s="27">
        <f>IF(ISNUMBER(K198)=FALSE,J198,0)</f>
        <v>0</v>
      </c>
    </row>
    <row r="199">
      <c r="A199" s="9"/>
      <c r="B199" s="58" t="s">
        <v>76</v>
      </c>
      <c r="C199" s="1"/>
      <c r="D199" s="1"/>
      <c r="E199" s="59" t="s">
        <v>396</v>
      </c>
      <c r="F199" s="1"/>
      <c r="G199" s="1"/>
      <c r="H199" s="50"/>
      <c r="I199" s="1"/>
      <c r="J199" s="50"/>
      <c r="K199" s="1"/>
      <c r="L199" s="1"/>
      <c r="M199" s="12"/>
      <c r="N199" s="2"/>
      <c r="O199" s="2"/>
      <c r="P199" s="2"/>
      <c r="Q199" s="2"/>
    </row>
    <row r="200">
      <c r="A200" s="9"/>
      <c r="B200" s="58" t="s">
        <v>78</v>
      </c>
      <c r="C200" s="1"/>
      <c r="D200" s="1"/>
      <c r="E200" s="59" t="s">
        <v>484</v>
      </c>
      <c r="F200" s="1"/>
      <c r="G200" s="1"/>
      <c r="H200" s="50"/>
      <c r="I200" s="1"/>
      <c r="J200" s="50"/>
      <c r="K200" s="1"/>
      <c r="L200" s="1"/>
      <c r="M200" s="12"/>
      <c r="N200" s="2"/>
      <c r="O200" s="2"/>
      <c r="P200" s="2"/>
      <c r="Q200" s="2"/>
    </row>
    <row r="201">
      <c r="A201" s="9"/>
      <c r="B201" s="58" t="s">
        <v>80</v>
      </c>
      <c r="C201" s="1"/>
      <c r="D201" s="1"/>
      <c r="E201" s="59" t="s">
        <v>398</v>
      </c>
      <c r="F201" s="1"/>
      <c r="G201" s="1"/>
      <c r="H201" s="50"/>
      <c r="I201" s="1"/>
      <c r="J201" s="50"/>
      <c r="K201" s="1"/>
      <c r="L201" s="1"/>
      <c r="M201" s="12"/>
      <c r="N201" s="2"/>
      <c r="O201" s="2"/>
      <c r="P201" s="2"/>
      <c r="Q201" s="2"/>
    </row>
    <row r="202" thickBot="1">
      <c r="A202" s="9"/>
      <c r="B202" s="60" t="s">
        <v>82</v>
      </c>
      <c r="C202" s="31"/>
      <c r="D202" s="31"/>
      <c r="E202" s="61" t="s">
        <v>83</v>
      </c>
      <c r="F202" s="31"/>
      <c r="G202" s="31"/>
      <c r="H202" s="62"/>
      <c r="I202" s="31"/>
      <c r="J202" s="62"/>
      <c r="K202" s="31"/>
      <c r="L202" s="31"/>
      <c r="M202" s="12"/>
      <c r="N202" s="2"/>
      <c r="O202" s="2"/>
      <c r="P202" s="2"/>
      <c r="Q202" s="2"/>
    </row>
    <row r="203" thickTop="1">
      <c r="A203" s="9"/>
      <c r="B203" s="51">
        <v>33</v>
      </c>
      <c r="C203" s="52" t="s">
        <v>399</v>
      </c>
      <c r="D203" s="52" t="s">
        <v>3</v>
      </c>
      <c r="E203" s="52" t="s">
        <v>400</v>
      </c>
      <c r="F203" s="52" t="s">
        <v>3</v>
      </c>
      <c r="G203" s="53" t="s">
        <v>157</v>
      </c>
      <c r="H203" s="63">
        <v>8075</v>
      </c>
      <c r="I203" s="36">
        <f>ROUND(0,2)</f>
        <v>0</v>
      </c>
      <c r="J203" s="64">
        <f>ROUND(I203*H203,2)</f>
        <v>0</v>
      </c>
      <c r="K203" s="65">
        <v>0.20999999999999999</v>
      </c>
      <c r="L203" s="66">
        <f>IF(ISNUMBER(K203),ROUND(J203*(K203+1),2),0)</f>
        <v>0</v>
      </c>
      <c r="M203" s="12"/>
      <c r="N203" s="2"/>
      <c r="O203" s="2"/>
      <c r="P203" s="2"/>
      <c r="Q203" s="42">
        <f>IF(ISNUMBER(K203),IF(H203&gt;0,IF(I203&gt;0,J203,0),0),0)</f>
        <v>0</v>
      </c>
      <c r="R203" s="27">
        <f>IF(ISNUMBER(K203)=FALSE,J203,0)</f>
        <v>0</v>
      </c>
    </row>
    <row r="204">
      <c r="A204" s="9"/>
      <c r="B204" s="58" t="s">
        <v>76</v>
      </c>
      <c r="C204" s="1"/>
      <c r="D204" s="1"/>
      <c r="E204" s="59" t="s">
        <v>401</v>
      </c>
      <c r="F204" s="1"/>
      <c r="G204" s="1"/>
      <c r="H204" s="50"/>
      <c r="I204" s="1"/>
      <c r="J204" s="50"/>
      <c r="K204" s="1"/>
      <c r="L204" s="1"/>
      <c r="M204" s="12"/>
      <c r="N204" s="2"/>
      <c r="O204" s="2"/>
      <c r="P204" s="2"/>
      <c r="Q204" s="2"/>
    </row>
    <row r="205">
      <c r="A205" s="9"/>
      <c r="B205" s="58" t="s">
        <v>78</v>
      </c>
      <c r="C205" s="1"/>
      <c r="D205" s="1"/>
      <c r="E205" s="59" t="s">
        <v>483</v>
      </c>
      <c r="F205" s="1"/>
      <c r="G205" s="1"/>
      <c r="H205" s="50"/>
      <c r="I205" s="1"/>
      <c r="J205" s="50"/>
      <c r="K205" s="1"/>
      <c r="L205" s="1"/>
      <c r="M205" s="12"/>
      <c r="N205" s="2"/>
      <c r="O205" s="2"/>
      <c r="P205" s="2"/>
      <c r="Q205" s="2"/>
    </row>
    <row r="206">
      <c r="A206" s="9"/>
      <c r="B206" s="58" t="s">
        <v>80</v>
      </c>
      <c r="C206" s="1"/>
      <c r="D206" s="1"/>
      <c r="E206" s="59" t="s">
        <v>402</v>
      </c>
      <c r="F206" s="1"/>
      <c r="G206" s="1"/>
      <c r="H206" s="50"/>
      <c r="I206" s="1"/>
      <c r="J206" s="50"/>
      <c r="K206" s="1"/>
      <c r="L206" s="1"/>
      <c r="M206" s="12"/>
      <c r="N206" s="2"/>
      <c r="O206" s="2"/>
      <c r="P206" s="2"/>
      <c r="Q206" s="2"/>
    </row>
    <row r="207" thickBot="1">
      <c r="A207" s="9"/>
      <c r="B207" s="60" t="s">
        <v>82</v>
      </c>
      <c r="C207" s="31"/>
      <c r="D207" s="31"/>
      <c r="E207" s="61" t="s">
        <v>83</v>
      </c>
      <c r="F207" s="31"/>
      <c r="G207" s="31"/>
      <c r="H207" s="62"/>
      <c r="I207" s="31"/>
      <c r="J207" s="62"/>
      <c r="K207" s="31"/>
      <c r="L207" s="31"/>
      <c r="M207" s="12"/>
      <c r="N207" s="2"/>
      <c r="O207" s="2"/>
      <c r="P207" s="2"/>
      <c r="Q207" s="2"/>
    </row>
    <row r="208" thickTop="1">
      <c r="A208" s="9"/>
      <c r="B208" s="51">
        <v>34</v>
      </c>
      <c r="C208" s="52" t="s">
        <v>403</v>
      </c>
      <c r="D208" s="52" t="s">
        <v>3</v>
      </c>
      <c r="E208" s="52" t="s">
        <v>404</v>
      </c>
      <c r="F208" s="52" t="s">
        <v>3</v>
      </c>
      <c r="G208" s="53" t="s">
        <v>157</v>
      </c>
      <c r="H208" s="63">
        <v>14661</v>
      </c>
      <c r="I208" s="36">
        <f>ROUND(0,2)</f>
        <v>0</v>
      </c>
      <c r="J208" s="64">
        <f>ROUND(I208*H208,2)</f>
        <v>0</v>
      </c>
      <c r="K208" s="65">
        <v>0.20999999999999999</v>
      </c>
      <c r="L208" s="66">
        <f>IF(ISNUMBER(K208),ROUND(J208*(K208+1),2),0)</f>
        <v>0</v>
      </c>
      <c r="M208" s="12"/>
      <c r="N208" s="2"/>
      <c r="O208" s="2"/>
      <c r="P208" s="2"/>
      <c r="Q208" s="42">
        <f>IF(ISNUMBER(K208),IF(H208&gt;0,IF(I208&gt;0,J208,0),0),0)</f>
        <v>0</v>
      </c>
      <c r="R208" s="27">
        <f>IF(ISNUMBER(K208)=FALSE,J208,0)</f>
        <v>0</v>
      </c>
    </row>
    <row r="209">
      <c r="A209" s="9"/>
      <c r="B209" s="58" t="s">
        <v>76</v>
      </c>
      <c r="C209" s="1"/>
      <c r="D209" s="1"/>
      <c r="E209" s="59" t="s">
        <v>405</v>
      </c>
      <c r="F209" s="1"/>
      <c r="G209" s="1"/>
      <c r="H209" s="50"/>
      <c r="I209" s="1"/>
      <c r="J209" s="50"/>
      <c r="K209" s="1"/>
      <c r="L209" s="1"/>
      <c r="M209" s="12"/>
      <c r="N209" s="2"/>
      <c r="O209" s="2"/>
      <c r="P209" s="2"/>
      <c r="Q209" s="2"/>
    </row>
    <row r="210">
      <c r="A210" s="9"/>
      <c r="B210" s="58" t="s">
        <v>78</v>
      </c>
      <c r="C210" s="1"/>
      <c r="D210" s="1"/>
      <c r="E210" s="59" t="s">
        <v>485</v>
      </c>
      <c r="F210" s="1"/>
      <c r="G210" s="1"/>
      <c r="H210" s="50"/>
      <c r="I210" s="1"/>
      <c r="J210" s="50"/>
      <c r="K210" s="1"/>
      <c r="L210" s="1"/>
      <c r="M210" s="12"/>
      <c r="N210" s="2"/>
      <c r="O210" s="2"/>
      <c r="P210" s="2"/>
      <c r="Q210" s="2"/>
    </row>
    <row r="211">
      <c r="A211" s="9"/>
      <c r="B211" s="58" t="s">
        <v>80</v>
      </c>
      <c r="C211" s="1"/>
      <c r="D211" s="1"/>
      <c r="E211" s="59" t="s">
        <v>402</v>
      </c>
      <c r="F211" s="1"/>
      <c r="G211" s="1"/>
      <c r="H211" s="50"/>
      <c r="I211" s="1"/>
      <c r="J211" s="50"/>
      <c r="K211" s="1"/>
      <c r="L211" s="1"/>
      <c r="M211" s="12"/>
      <c r="N211" s="2"/>
      <c r="O211" s="2"/>
      <c r="P211" s="2"/>
      <c r="Q211" s="2"/>
    </row>
    <row r="212" thickBot="1">
      <c r="A212" s="9"/>
      <c r="B212" s="60" t="s">
        <v>82</v>
      </c>
      <c r="C212" s="31"/>
      <c r="D212" s="31"/>
      <c r="E212" s="61" t="s">
        <v>83</v>
      </c>
      <c r="F212" s="31"/>
      <c r="G212" s="31"/>
      <c r="H212" s="62"/>
      <c r="I212" s="31"/>
      <c r="J212" s="62"/>
      <c r="K212" s="31"/>
      <c r="L212" s="31"/>
      <c r="M212" s="12"/>
      <c r="N212" s="2"/>
      <c r="O212" s="2"/>
      <c r="P212" s="2"/>
      <c r="Q212" s="2"/>
    </row>
    <row r="213" thickTop="1">
      <c r="A213" s="9"/>
      <c r="B213" s="51">
        <v>35</v>
      </c>
      <c r="C213" s="52" t="s">
        <v>407</v>
      </c>
      <c r="D213" s="52" t="s">
        <v>3</v>
      </c>
      <c r="E213" s="52" t="s">
        <v>408</v>
      </c>
      <c r="F213" s="52" t="s">
        <v>3</v>
      </c>
      <c r="G213" s="53" t="s">
        <v>157</v>
      </c>
      <c r="H213" s="63">
        <v>7250</v>
      </c>
      <c r="I213" s="36">
        <f>ROUND(0,2)</f>
        <v>0</v>
      </c>
      <c r="J213" s="64">
        <f>ROUND(I213*H213,2)</f>
        <v>0</v>
      </c>
      <c r="K213" s="65">
        <v>0.20999999999999999</v>
      </c>
      <c r="L213" s="66">
        <f>IF(ISNUMBER(K213),ROUND(J213*(K213+1),2),0)</f>
        <v>0</v>
      </c>
      <c r="M213" s="12"/>
      <c r="N213" s="2"/>
      <c r="O213" s="2"/>
      <c r="P213" s="2"/>
      <c r="Q213" s="42">
        <f>IF(ISNUMBER(K213),IF(H213&gt;0,IF(I213&gt;0,J213,0),0),0)</f>
        <v>0</v>
      </c>
      <c r="R213" s="27">
        <f>IF(ISNUMBER(K213)=FALSE,J213,0)</f>
        <v>0</v>
      </c>
    </row>
    <row r="214">
      <c r="A214" s="9"/>
      <c r="B214" s="58" t="s">
        <v>76</v>
      </c>
      <c r="C214" s="1"/>
      <c r="D214" s="1"/>
      <c r="E214" s="59" t="s">
        <v>409</v>
      </c>
      <c r="F214" s="1"/>
      <c r="G214" s="1"/>
      <c r="H214" s="50"/>
      <c r="I214" s="1"/>
      <c r="J214" s="50"/>
      <c r="K214" s="1"/>
      <c r="L214" s="1"/>
      <c r="M214" s="12"/>
      <c r="N214" s="2"/>
      <c r="O214" s="2"/>
      <c r="P214" s="2"/>
      <c r="Q214" s="2"/>
    </row>
    <row r="215">
      <c r="A215" s="9"/>
      <c r="B215" s="58" t="s">
        <v>78</v>
      </c>
      <c r="C215" s="1"/>
      <c r="D215" s="1"/>
      <c r="E215" s="59" t="s">
        <v>486</v>
      </c>
      <c r="F215" s="1"/>
      <c r="G215" s="1"/>
      <c r="H215" s="50"/>
      <c r="I215" s="1"/>
      <c r="J215" s="50"/>
      <c r="K215" s="1"/>
      <c r="L215" s="1"/>
      <c r="M215" s="12"/>
      <c r="N215" s="2"/>
      <c r="O215" s="2"/>
      <c r="P215" s="2"/>
      <c r="Q215" s="2"/>
    </row>
    <row r="216">
      <c r="A216" s="9"/>
      <c r="B216" s="58" t="s">
        <v>80</v>
      </c>
      <c r="C216" s="1"/>
      <c r="D216" s="1"/>
      <c r="E216" s="59" t="s">
        <v>411</v>
      </c>
      <c r="F216" s="1"/>
      <c r="G216" s="1"/>
      <c r="H216" s="50"/>
      <c r="I216" s="1"/>
      <c r="J216" s="50"/>
      <c r="K216" s="1"/>
      <c r="L216" s="1"/>
      <c r="M216" s="12"/>
      <c r="N216" s="2"/>
      <c r="O216" s="2"/>
      <c r="P216" s="2"/>
      <c r="Q216" s="2"/>
    </row>
    <row r="217" thickBot="1">
      <c r="A217" s="9"/>
      <c r="B217" s="60" t="s">
        <v>82</v>
      </c>
      <c r="C217" s="31"/>
      <c r="D217" s="31"/>
      <c r="E217" s="61" t="s">
        <v>83</v>
      </c>
      <c r="F217" s="31"/>
      <c r="G217" s="31"/>
      <c r="H217" s="62"/>
      <c r="I217" s="31"/>
      <c r="J217" s="62"/>
      <c r="K217" s="31"/>
      <c r="L217" s="31"/>
      <c r="M217" s="12"/>
      <c r="N217" s="2"/>
      <c r="O217" s="2"/>
      <c r="P217" s="2"/>
      <c r="Q217" s="2"/>
    </row>
    <row r="218" thickTop="1">
      <c r="A218" s="9"/>
      <c r="B218" s="51">
        <v>36</v>
      </c>
      <c r="C218" s="52" t="s">
        <v>412</v>
      </c>
      <c r="D218" s="52" t="s">
        <v>3</v>
      </c>
      <c r="E218" s="52" t="s">
        <v>413</v>
      </c>
      <c r="F218" s="52" t="s">
        <v>3</v>
      </c>
      <c r="G218" s="53" t="s">
        <v>157</v>
      </c>
      <c r="H218" s="63">
        <v>7250</v>
      </c>
      <c r="I218" s="36">
        <f>ROUND(0,2)</f>
        <v>0</v>
      </c>
      <c r="J218" s="64">
        <f>ROUND(I218*H218,2)</f>
        <v>0</v>
      </c>
      <c r="K218" s="65">
        <v>0.20999999999999999</v>
      </c>
      <c r="L218" s="66">
        <f>IF(ISNUMBER(K218),ROUND(J218*(K218+1),2),0)</f>
        <v>0</v>
      </c>
      <c r="M218" s="12"/>
      <c r="N218" s="2"/>
      <c r="O218" s="2"/>
      <c r="P218" s="2"/>
      <c r="Q218" s="42">
        <f>IF(ISNUMBER(K218),IF(H218&gt;0,IF(I218&gt;0,J218,0),0),0)</f>
        <v>0</v>
      </c>
      <c r="R218" s="27">
        <f>IF(ISNUMBER(K218)=FALSE,J218,0)</f>
        <v>0</v>
      </c>
    </row>
    <row r="219">
      <c r="A219" s="9"/>
      <c r="B219" s="58" t="s">
        <v>76</v>
      </c>
      <c r="C219" s="1"/>
      <c r="D219" s="1"/>
      <c r="E219" s="59" t="s">
        <v>414</v>
      </c>
      <c r="F219" s="1"/>
      <c r="G219" s="1"/>
      <c r="H219" s="50"/>
      <c r="I219" s="1"/>
      <c r="J219" s="50"/>
      <c r="K219" s="1"/>
      <c r="L219" s="1"/>
      <c r="M219" s="12"/>
      <c r="N219" s="2"/>
      <c r="O219" s="2"/>
      <c r="P219" s="2"/>
      <c r="Q219" s="2"/>
    </row>
    <row r="220">
      <c r="A220" s="9"/>
      <c r="B220" s="58" t="s">
        <v>78</v>
      </c>
      <c r="C220" s="1"/>
      <c r="D220" s="1"/>
      <c r="E220" s="59" t="s">
        <v>486</v>
      </c>
      <c r="F220" s="1"/>
      <c r="G220" s="1"/>
      <c r="H220" s="50"/>
      <c r="I220" s="1"/>
      <c r="J220" s="50"/>
      <c r="K220" s="1"/>
      <c r="L220" s="1"/>
      <c r="M220" s="12"/>
      <c r="N220" s="2"/>
      <c r="O220" s="2"/>
      <c r="P220" s="2"/>
      <c r="Q220" s="2"/>
    </row>
    <row r="221">
      <c r="A221" s="9"/>
      <c r="B221" s="58" t="s">
        <v>80</v>
      </c>
      <c r="C221" s="1"/>
      <c r="D221" s="1"/>
      <c r="E221" s="59" t="s">
        <v>411</v>
      </c>
      <c r="F221" s="1"/>
      <c r="G221" s="1"/>
      <c r="H221" s="50"/>
      <c r="I221" s="1"/>
      <c r="J221" s="50"/>
      <c r="K221" s="1"/>
      <c r="L221" s="1"/>
      <c r="M221" s="12"/>
      <c r="N221" s="2"/>
      <c r="O221" s="2"/>
      <c r="P221" s="2"/>
      <c r="Q221" s="2"/>
    </row>
    <row r="222" thickBot="1">
      <c r="A222" s="9"/>
      <c r="B222" s="60" t="s">
        <v>82</v>
      </c>
      <c r="C222" s="31"/>
      <c r="D222" s="31"/>
      <c r="E222" s="61" t="s">
        <v>83</v>
      </c>
      <c r="F222" s="31"/>
      <c r="G222" s="31"/>
      <c r="H222" s="62"/>
      <c r="I222" s="31"/>
      <c r="J222" s="62"/>
      <c r="K222" s="31"/>
      <c r="L222" s="31"/>
      <c r="M222" s="12"/>
      <c r="N222" s="2"/>
      <c r="O222" s="2"/>
      <c r="P222" s="2"/>
      <c r="Q222" s="2"/>
    </row>
    <row r="223" thickTop="1">
      <c r="A223" s="9"/>
      <c r="B223" s="51">
        <v>37</v>
      </c>
      <c r="C223" s="52" t="s">
        <v>416</v>
      </c>
      <c r="D223" s="52" t="s">
        <v>3</v>
      </c>
      <c r="E223" s="52" t="s">
        <v>417</v>
      </c>
      <c r="F223" s="52" t="s">
        <v>3</v>
      </c>
      <c r="G223" s="53" t="s">
        <v>157</v>
      </c>
      <c r="H223" s="63">
        <v>7411</v>
      </c>
      <c r="I223" s="36">
        <f>ROUND(0,2)</f>
        <v>0</v>
      </c>
      <c r="J223" s="64">
        <f>ROUND(I223*H223,2)</f>
        <v>0</v>
      </c>
      <c r="K223" s="65">
        <v>0.20999999999999999</v>
      </c>
      <c r="L223" s="66">
        <f>IF(ISNUMBER(K223),ROUND(J223*(K223+1),2),0)</f>
        <v>0</v>
      </c>
      <c r="M223" s="12"/>
      <c r="N223" s="2"/>
      <c r="O223" s="2"/>
      <c r="P223" s="2"/>
      <c r="Q223" s="42">
        <f>IF(ISNUMBER(K223),IF(H223&gt;0,IF(I223&gt;0,J223,0),0),0)</f>
        <v>0</v>
      </c>
      <c r="R223" s="27">
        <f>IF(ISNUMBER(K223)=FALSE,J223,0)</f>
        <v>0</v>
      </c>
    </row>
    <row r="224">
      <c r="A224" s="9"/>
      <c r="B224" s="58" t="s">
        <v>76</v>
      </c>
      <c r="C224" s="1"/>
      <c r="D224" s="1"/>
      <c r="E224" s="59" t="s">
        <v>418</v>
      </c>
      <c r="F224" s="1"/>
      <c r="G224" s="1"/>
      <c r="H224" s="50"/>
      <c r="I224" s="1"/>
      <c r="J224" s="50"/>
      <c r="K224" s="1"/>
      <c r="L224" s="1"/>
      <c r="M224" s="12"/>
      <c r="N224" s="2"/>
      <c r="O224" s="2"/>
      <c r="P224" s="2"/>
      <c r="Q224" s="2"/>
    </row>
    <row r="225">
      <c r="A225" s="9"/>
      <c r="B225" s="58" t="s">
        <v>78</v>
      </c>
      <c r="C225" s="1"/>
      <c r="D225" s="1"/>
      <c r="E225" s="59" t="s">
        <v>487</v>
      </c>
      <c r="F225" s="1"/>
      <c r="G225" s="1"/>
      <c r="H225" s="50"/>
      <c r="I225" s="1"/>
      <c r="J225" s="50"/>
      <c r="K225" s="1"/>
      <c r="L225" s="1"/>
      <c r="M225" s="12"/>
      <c r="N225" s="2"/>
      <c r="O225" s="2"/>
      <c r="P225" s="2"/>
      <c r="Q225" s="2"/>
    </row>
    <row r="226">
      <c r="A226" s="9"/>
      <c r="B226" s="58" t="s">
        <v>80</v>
      </c>
      <c r="C226" s="1"/>
      <c r="D226" s="1"/>
      <c r="E226" s="59" t="s">
        <v>411</v>
      </c>
      <c r="F226" s="1"/>
      <c r="G226" s="1"/>
      <c r="H226" s="50"/>
      <c r="I226" s="1"/>
      <c r="J226" s="50"/>
      <c r="K226" s="1"/>
      <c r="L226" s="1"/>
      <c r="M226" s="12"/>
      <c r="N226" s="2"/>
      <c r="O226" s="2"/>
      <c r="P226" s="2"/>
      <c r="Q226" s="2"/>
    </row>
    <row r="227" thickBot="1">
      <c r="A227" s="9"/>
      <c r="B227" s="60" t="s">
        <v>82</v>
      </c>
      <c r="C227" s="31"/>
      <c r="D227" s="31"/>
      <c r="E227" s="61" t="s">
        <v>83</v>
      </c>
      <c r="F227" s="31"/>
      <c r="G227" s="31"/>
      <c r="H227" s="62"/>
      <c r="I227" s="31"/>
      <c r="J227" s="62"/>
      <c r="K227" s="31"/>
      <c r="L227" s="31"/>
      <c r="M227" s="12"/>
      <c r="N227" s="2"/>
      <c r="O227" s="2"/>
      <c r="P227" s="2"/>
      <c r="Q227" s="2"/>
    </row>
    <row r="228" thickTop="1" thickBot="1" ht="25" customHeight="1">
      <c r="A228" s="9"/>
      <c r="B228" s="1"/>
      <c r="C228" s="67">
        <v>5</v>
      </c>
      <c r="D228" s="1"/>
      <c r="E228" s="67" t="s">
        <v>268</v>
      </c>
      <c r="F228" s="1"/>
      <c r="G228" s="68" t="s">
        <v>120</v>
      </c>
      <c r="H228" s="69">
        <f>J188+J193+J198+J203+J208+J213+J218+J223</f>
        <v>0</v>
      </c>
      <c r="I228" s="68" t="s">
        <v>121</v>
      </c>
      <c r="J228" s="70">
        <f>(L228-H228)</f>
        <v>0</v>
      </c>
      <c r="K228" s="68" t="s">
        <v>122</v>
      </c>
      <c r="L228" s="71">
        <f>L188+L193+L198+L203+L208+L213+L218+L223</f>
        <v>0</v>
      </c>
      <c r="M228" s="12"/>
      <c r="N228" s="2"/>
      <c r="O228" s="2"/>
      <c r="P228" s="2"/>
      <c r="Q228" s="42">
        <f>0+Q188+Q193+Q198+Q203+Q208+Q213+Q218+Q223</f>
        <v>0</v>
      </c>
      <c r="R228" s="27">
        <f>0+R188+R193+R198+R203+R208+R213+R218+R223</f>
        <v>0</v>
      </c>
      <c r="S228" s="72">
        <f>Q228*(1+J228)+R228</f>
        <v>0</v>
      </c>
    </row>
    <row r="229" thickTop="1" thickBot="1" ht="25" customHeight="1">
      <c r="A229" s="9"/>
      <c r="B229" s="73"/>
      <c r="C229" s="73"/>
      <c r="D229" s="73"/>
      <c r="E229" s="73"/>
      <c r="F229" s="73"/>
      <c r="G229" s="74" t="s">
        <v>123</v>
      </c>
      <c r="H229" s="75">
        <f>J188+J193+J198+J203+J208+J213+J218+J223</f>
        <v>0</v>
      </c>
      <c r="I229" s="74" t="s">
        <v>124</v>
      </c>
      <c r="J229" s="76">
        <f>0+J228</f>
        <v>0</v>
      </c>
      <c r="K229" s="74" t="s">
        <v>125</v>
      </c>
      <c r="L229" s="77">
        <f>L188+L193+L198+L203+L208+L213+L218+L223</f>
        <v>0</v>
      </c>
      <c r="M229" s="12"/>
      <c r="N229" s="2"/>
      <c r="O229" s="2"/>
      <c r="P229" s="2"/>
      <c r="Q229" s="2"/>
    </row>
    <row r="230" ht="40" customHeight="1">
      <c r="A230" s="9"/>
      <c r="B230" s="78" t="s">
        <v>246</v>
      </c>
      <c r="C230" s="1"/>
      <c r="D230" s="1"/>
      <c r="E230" s="1"/>
      <c r="F230" s="1"/>
      <c r="G230" s="1"/>
      <c r="H230" s="50"/>
      <c r="I230" s="1"/>
      <c r="J230" s="50"/>
      <c r="K230" s="1"/>
      <c r="L230" s="1"/>
      <c r="M230" s="12"/>
      <c r="N230" s="2"/>
      <c r="O230" s="2"/>
      <c r="P230" s="2"/>
      <c r="Q230" s="2"/>
    </row>
    <row r="231">
      <c r="A231" s="9"/>
      <c r="B231" s="51">
        <v>38</v>
      </c>
      <c r="C231" s="52" t="s">
        <v>251</v>
      </c>
      <c r="D231" s="52" t="s">
        <v>3</v>
      </c>
      <c r="E231" s="52" t="s">
        <v>252</v>
      </c>
      <c r="F231" s="52" t="s">
        <v>3</v>
      </c>
      <c r="G231" s="53" t="s">
        <v>185</v>
      </c>
      <c r="H231" s="54">
        <v>6.5</v>
      </c>
      <c r="I231" s="25">
        <f>ROUND(0,2)</f>
        <v>0</v>
      </c>
      <c r="J231" s="55">
        <f>ROUND(I231*H231,2)</f>
        <v>0</v>
      </c>
      <c r="K231" s="56">
        <v>0.20999999999999999</v>
      </c>
      <c r="L231" s="57">
        <f>IF(ISNUMBER(K231),ROUND(J231*(K231+1),2),0)</f>
        <v>0</v>
      </c>
      <c r="M231" s="12"/>
      <c r="N231" s="2"/>
      <c r="O231" s="2"/>
      <c r="P231" s="2"/>
      <c r="Q231" s="42">
        <f>IF(ISNUMBER(K231),IF(H231&gt;0,IF(I231&gt;0,J231,0),0),0)</f>
        <v>0</v>
      </c>
      <c r="R231" s="27">
        <f>IF(ISNUMBER(K231)=FALSE,J231,0)</f>
        <v>0</v>
      </c>
    </row>
    <row r="232">
      <c r="A232" s="9"/>
      <c r="B232" s="58" t="s">
        <v>76</v>
      </c>
      <c r="C232" s="1"/>
      <c r="D232" s="1"/>
      <c r="E232" s="59" t="s">
        <v>444</v>
      </c>
      <c r="F232" s="1"/>
      <c r="G232" s="1"/>
      <c r="H232" s="50"/>
      <c r="I232" s="1"/>
      <c r="J232" s="50"/>
      <c r="K232" s="1"/>
      <c r="L232" s="1"/>
      <c r="M232" s="12"/>
      <c r="N232" s="2"/>
      <c r="O232" s="2"/>
      <c r="P232" s="2"/>
      <c r="Q232" s="2"/>
    </row>
    <row r="233">
      <c r="A233" s="9"/>
      <c r="B233" s="58" t="s">
        <v>78</v>
      </c>
      <c r="C233" s="1"/>
      <c r="D233" s="1"/>
      <c r="E233" s="59" t="s">
        <v>488</v>
      </c>
      <c r="F233" s="1"/>
      <c r="G233" s="1"/>
      <c r="H233" s="50"/>
      <c r="I233" s="1"/>
      <c r="J233" s="50"/>
      <c r="K233" s="1"/>
      <c r="L233" s="1"/>
      <c r="M233" s="12"/>
      <c r="N233" s="2"/>
      <c r="O233" s="2"/>
      <c r="P233" s="2"/>
      <c r="Q233" s="2"/>
    </row>
    <row r="234">
      <c r="A234" s="9"/>
      <c r="B234" s="58" t="s">
        <v>80</v>
      </c>
      <c r="C234" s="1"/>
      <c r="D234" s="1"/>
      <c r="E234" s="59" t="s">
        <v>254</v>
      </c>
      <c r="F234" s="1"/>
      <c r="G234" s="1"/>
      <c r="H234" s="50"/>
      <c r="I234" s="1"/>
      <c r="J234" s="50"/>
      <c r="K234" s="1"/>
      <c r="L234" s="1"/>
      <c r="M234" s="12"/>
      <c r="N234" s="2"/>
      <c r="O234" s="2"/>
      <c r="P234" s="2"/>
      <c r="Q234" s="2"/>
    </row>
    <row r="235" thickBot="1">
      <c r="A235" s="9"/>
      <c r="B235" s="60" t="s">
        <v>82</v>
      </c>
      <c r="C235" s="31"/>
      <c r="D235" s="31"/>
      <c r="E235" s="61" t="s">
        <v>83</v>
      </c>
      <c r="F235" s="31"/>
      <c r="G235" s="31"/>
      <c r="H235" s="62"/>
      <c r="I235" s="31"/>
      <c r="J235" s="62"/>
      <c r="K235" s="31"/>
      <c r="L235" s="31"/>
      <c r="M235" s="12"/>
      <c r="N235" s="2"/>
      <c r="O235" s="2"/>
      <c r="P235" s="2"/>
      <c r="Q235" s="2"/>
    </row>
    <row r="236" thickTop="1">
      <c r="A236" s="9"/>
      <c r="B236" s="51">
        <v>39</v>
      </c>
      <c r="C236" s="52" t="s">
        <v>446</v>
      </c>
      <c r="D236" s="52" t="s">
        <v>3</v>
      </c>
      <c r="E236" s="52" t="s">
        <v>447</v>
      </c>
      <c r="F236" s="52" t="s">
        <v>3</v>
      </c>
      <c r="G236" s="53" t="s">
        <v>185</v>
      </c>
      <c r="H236" s="63">
        <v>51.5</v>
      </c>
      <c r="I236" s="36">
        <f>ROUND(0,2)</f>
        <v>0</v>
      </c>
      <c r="J236" s="64">
        <f>ROUND(I236*H236,2)</f>
        <v>0</v>
      </c>
      <c r="K236" s="65">
        <v>0.20999999999999999</v>
      </c>
      <c r="L236" s="66">
        <f>IF(ISNUMBER(K236),ROUND(J236*(K236+1),2),0)</f>
        <v>0</v>
      </c>
      <c r="M236" s="12"/>
      <c r="N236" s="2"/>
      <c r="O236" s="2"/>
      <c r="P236" s="2"/>
      <c r="Q236" s="42">
        <f>IF(ISNUMBER(K236),IF(H236&gt;0,IF(I236&gt;0,J236,0),0),0)</f>
        <v>0</v>
      </c>
      <c r="R236" s="27">
        <f>IF(ISNUMBER(K236)=FALSE,J236,0)</f>
        <v>0</v>
      </c>
    </row>
    <row r="237">
      <c r="A237" s="9"/>
      <c r="B237" s="58" t="s">
        <v>76</v>
      </c>
      <c r="C237" s="1"/>
      <c r="D237" s="1"/>
      <c r="E237" s="59" t="s">
        <v>444</v>
      </c>
      <c r="F237" s="1"/>
      <c r="G237" s="1"/>
      <c r="H237" s="50"/>
      <c r="I237" s="1"/>
      <c r="J237" s="50"/>
      <c r="K237" s="1"/>
      <c r="L237" s="1"/>
      <c r="M237" s="12"/>
      <c r="N237" s="2"/>
      <c r="O237" s="2"/>
      <c r="P237" s="2"/>
      <c r="Q237" s="2"/>
    </row>
    <row r="238">
      <c r="A238" s="9"/>
      <c r="B238" s="58" t="s">
        <v>78</v>
      </c>
      <c r="C238" s="1"/>
      <c r="D238" s="1"/>
      <c r="E238" s="59" t="s">
        <v>489</v>
      </c>
      <c r="F238" s="1"/>
      <c r="G238" s="1"/>
      <c r="H238" s="50"/>
      <c r="I238" s="1"/>
      <c r="J238" s="50"/>
      <c r="K238" s="1"/>
      <c r="L238" s="1"/>
      <c r="M238" s="12"/>
      <c r="N238" s="2"/>
      <c r="O238" s="2"/>
      <c r="P238" s="2"/>
      <c r="Q238" s="2"/>
    </row>
    <row r="239">
      <c r="A239" s="9"/>
      <c r="B239" s="58" t="s">
        <v>80</v>
      </c>
      <c r="C239" s="1"/>
      <c r="D239" s="1"/>
      <c r="E239" s="59" t="s">
        <v>448</v>
      </c>
      <c r="F239" s="1"/>
      <c r="G239" s="1"/>
      <c r="H239" s="50"/>
      <c r="I239" s="1"/>
      <c r="J239" s="50"/>
      <c r="K239" s="1"/>
      <c r="L239" s="1"/>
      <c r="M239" s="12"/>
      <c r="N239" s="2"/>
      <c r="O239" s="2"/>
      <c r="P239" s="2"/>
      <c r="Q239" s="2"/>
    </row>
    <row r="240" thickBot="1">
      <c r="A240" s="9"/>
      <c r="B240" s="60" t="s">
        <v>82</v>
      </c>
      <c r="C240" s="31"/>
      <c r="D240" s="31"/>
      <c r="E240" s="61" t="s">
        <v>83</v>
      </c>
      <c r="F240" s="31"/>
      <c r="G240" s="31"/>
      <c r="H240" s="62"/>
      <c r="I240" s="31"/>
      <c r="J240" s="62"/>
      <c r="K240" s="31"/>
      <c r="L240" s="31"/>
      <c r="M240" s="12"/>
      <c r="N240" s="2"/>
      <c r="O240" s="2"/>
      <c r="P240" s="2"/>
      <c r="Q240" s="2"/>
    </row>
    <row r="241" thickTop="1">
      <c r="A241" s="9"/>
      <c r="B241" s="51">
        <v>40</v>
      </c>
      <c r="C241" s="52" t="s">
        <v>490</v>
      </c>
      <c r="D241" s="52" t="s">
        <v>3</v>
      </c>
      <c r="E241" s="52" t="s">
        <v>491</v>
      </c>
      <c r="F241" s="52" t="s">
        <v>3</v>
      </c>
      <c r="G241" s="53" t="s">
        <v>157</v>
      </c>
      <c r="H241" s="63">
        <v>38</v>
      </c>
      <c r="I241" s="36">
        <f>ROUND(0,2)</f>
        <v>0</v>
      </c>
      <c r="J241" s="64">
        <f>ROUND(I241*H241,2)</f>
        <v>0</v>
      </c>
      <c r="K241" s="65">
        <v>0.20999999999999999</v>
      </c>
      <c r="L241" s="66">
        <f>IF(ISNUMBER(K241),ROUND(J241*(K241+1),2),0)</f>
        <v>0</v>
      </c>
      <c r="M241" s="12"/>
      <c r="N241" s="2"/>
      <c r="O241" s="2"/>
      <c r="P241" s="2"/>
      <c r="Q241" s="42">
        <f>IF(ISNUMBER(K241),IF(H241&gt;0,IF(I241&gt;0,J241,0),0),0)</f>
        <v>0</v>
      </c>
      <c r="R241" s="27">
        <f>IF(ISNUMBER(K241)=FALSE,J241,0)</f>
        <v>0</v>
      </c>
    </row>
    <row r="242">
      <c r="A242" s="9"/>
      <c r="B242" s="58" t="s">
        <v>76</v>
      </c>
      <c r="C242" s="1"/>
      <c r="D242" s="1"/>
      <c r="E242" s="59" t="s">
        <v>492</v>
      </c>
      <c r="F242" s="1"/>
      <c r="G242" s="1"/>
      <c r="H242" s="50"/>
      <c r="I242" s="1"/>
      <c r="J242" s="50"/>
      <c r="K242" s="1"/>
      <c r="L242" s="1"/>
      <c r="M242" s="12"/>
      <c r="N242" s="2"/>
      <c r="O242" s="2"/>
      <c r="P242" s="2"/>
      <c r="Q242" s="2"/>
    </row>
    <row r="243">
      <c r="A243" s="9"/>
      <c r="B243" s="58" t="s">
        <v>78</v>
      </c>
      <c r="C243" s="1"/>
      <c r="D243" s="1"/>
      <c r="E243" s="59" t="s">
        <v>493</v>
      </c>
      <c r="F243" s="1"/>
      <c r="G243" s="1"/>
      <c r="H243" s="50"/>
      <c r="I243" s="1"/>
      <c r="J243" s="50"/>
      <c r="K243" s="1"/>
      <c r="L243" s="1"/>
      <c r="M243" s="12"/>
      <c r="N243" s="2"/>
      <c r="O243" s="2"/>
      <c r="P243" s="2"/>
      <c r="Q243" s="2"/>
    </row>
    <row r="244">
      <c r="A244" s="9"/>
      <c r="B244" s="58" t="s">
        <v>80</v>
      </c>
      <c r="C244" s="1"/>
      <c r="D244" s="1"/>
      <c r="E244" s="59" t="s">
        <v>494</v>
      </c>
      <c r="F244" s="1"/>
      <c r="G244" s="1"/>
      <c r="H244" s="50"/>
      <c r="I244" s="1"/>
      <c r="J244" s="50"/>
      <c r="K244" s="1"/>
      <c r="L244" s="1"/>
      <c r="M244" s="12"/>
      <c r="N244" s="2"/>
      <c r="O244" s="2"/>
      <c r="P244" s="2"/>
      <c r="Q244" s="2"/>
    </row>
    <row r="245" thickBot="1">
      <c r="A245" s="9"/>
      <c r="B245" s="60" t="s">
        <v>82</v>
      </c>
      <c r="C245" s="31"/>
      <c r="D245" s="31"/>
      <c r="E245" s="61" t="s">
        <v>83</v>
      </c>
      <c r="F245" s="31"/>
      <c r="G245" s="31"/>
      <c r="H245" s="62"/>
      <c r="I245" s="31"/>
      <c r="J245" s="62"/>
      <c r="K245" s="31"/>
      <c r="L245" s="31"/>
      <c r="M245" s="12"/>
      <c r="N245" s="2"/>
      <c r="O245" s="2"/>
      <c r="P245" s="2"/>
      <c r="Q245" s="2"/>
    </row>
    <row r="246" thickTop="1">
      <c r="A246" s="9"/>
      <c r="B246" s="51">
        <v>41</v>
      </c>
      <c r="C246" s="52" t="s">
        <v>495</v>
      </c>
      <c r="D246" s="52" t="s">
        <v>3</v>
      </c>
      <c r="E246" s="52" t="s">
        <v>496</v>
      </c>
      <c r="F246" s="52" t="s">
        <v>3</v>
      </c>
      <c r="G246" s="53" t="s">
        <v>157</v>
      </c>
      <c r="H246" s="63">
        <v>120</v>
      </c>
      <c r="I246" s="36">
        <f>ROUND(0,2)</f>
        <v>0</v>
      </c>
      <c r="J246" s="64">
        <f>ROUND(I246*H246,2)</f>
        <v>0</v>
      </c>
      <c r="K246" s="65">
        <v>0.20999999999999999</v>
      </c>
      <c r="L246" s="66">
        <f>IF(ISNUMBER(K246),ROUND(J246*(K246+1),2),0)</f>
        <v>0</v>
      </c>
      <c r="M246" s="12"/>
      <c r="N246" s="2"/>
      <c r="O246" s="2"/>
      <c r="P246" s="2"/>
      <c r="Q246" s="42">
        <f>IF(ISNUMBER(K246),IF(H246&gt;0,IF(I246&gt;0,J246,0),0),0)</f>
        <v>0</v>
      </c>
      <c r="R246" s="27">
        <f>IF(ISNUMBER(K246)=FALSE,J246,0)</f>
        <v>0</v>
      </c>
    </row>
    <row r="247">
      <c r="A247" s="9"/>
      <c r="B247" s="58" t="s">
        <v>76</v>
      </c>
      <c r="C247" s="1"/>
      <c r="D247" s="1"/>
      <c r="E247" s="59" t="s">
        <v>497</v>
      </c>
      <c r="F247" s="1"/>
      <c r="G247" s="1"/>
      <c r="H247" s="50"/>
      <c r="I247" s="1"/>
      <c r="J247" s="50"/>
      <c r="K247" s="1"/>
      <c r="L247" s="1"/>
      <c r="M247" s="12"/>
      <c r="N247" s="2"/>
      <c r="O247" s="2"/>
      <c r="P247" s="2"/>
      <c r="Q247" s="2"/>
    </row>
    <row r="248">
      <c r="A248" s="9"/>
      <c r="B248" s="58" t="s">
        <v>78</v>
      </c>
      <c r="C248" s="1"/>
      <c r="D248" s="1"/>
      <c r="E248" s="59" t="s">
        <v>498</v>
      </c>
      <c r="F248" s="1"/>
      <c r="G248" s="1"/>
      <c r="H248" s="50"/>
      <c r="I248" s="1"/>
      <c r="J248" s="50"/>
      <c r="K248" s="1"/>
      <c r="L248" s="1"/>
      <c r="M248" s="12"/>
      <c r="N248" s="2"/>
      <c r="O248" s="2"/>
      <c r="P248" s="2"/>
      <c r="Q248" s="2"/>
    </row>
    <row r="249">
      <c r="A249" s="9"/>
      <c r="B249" s="58" t="s">
        <v>80</v>
      </c>
      <c r="C249" s="1"/>
      <c r="D249" s="1"/>
      <c r="E249" s="59" t="s">
        <v>499</v>
      </c>
      <c r="F249" s="1"/>
      <c r="G249" s="1"/>
      <c r="H249" s="50"/>
      <c r="I249" s="1"/>
      <c r="J249" s="50"/>
      <c r="K249" s="1"/>
      <c r="L249" s="1"/>
      <c r="M249" s="12"/>
      <c r="N249" s="2"/>
      <c r="O249" s="2"/>
      <c r="P249" s="2"/>
      <c r="Q249" s="2"/>
    </row>
    <row r="250" thickBot="1">
      <c r="A250" s="9"/>
      <c r="B250" s="60" t="s">
        <v>82</v>
      </c>
      <c r="C250" s="31"/>
      <c r="D250" s="31"/>
      <c r="E250" s="61" t="s">
        <v>83</v>
      </c>
      <c r="F250" s="31"/>
      <c r="G250" s="31"/>
      <c r="H250" s="62"/>
      <c r="I250" s="31"/>
      <c r="J250" s="62"/>
      <c r="K250" s="31"/>
      <c r="L250" s="31"/>
      <c r="M250" s="12"/>
      <c r="N250" s="2"/>
      <c r="O250" s="2"/>
      <c r="P250" s="2"/>
      <c r="Q250" s="2"/>
    </row>
    <row r="251" thickTop="1" thickBot="1" ht="25" customHeight="1">
      <c r="A251" s="9"/>
      <c r="B251" s="1"/>
      <c r="C251" s="67">
        <v>9</v>
      </c>
      <c r="D251" s="1"/>
      <c r="E251" s="67" t="s">
        <v>135</v>
      </c>
      <c r="F251" s="1"/>
      <c r="G251" s="68" t="s">
        <v>120</v>
      </c>
      <c r="H251" s="69">
        <f>J231+J236+J241+J246</f>
        <v>0</v>
      </c>
      <c r="I251" s="68" t="s">
        <v>121</v>
      </c>
      <c r="J251" s="70">
        <f>(L251-H251)</f>
        <v>0</v>
      </c>
      <c r="K251" s="68" t="s">
        <v>122</v>
      </c>
      <c r="L251" s="71">
        <f>L231+L236+L241+L246</f>
        <v>0</v>
      </c>
      <c r="M251" s="12"/>
      <c r="N251" s="2"/>
      <c r="O251" s="2"/>
      <c r="P251" s="2"/>
      <c r="Q251" s="42">
        <f>0+Q231+Q236+Q241+Q246</f>
        <v>0</v>
      </c>
      <c r="R251" s="27">
        <f>0+R231+R236+R241+R246</f>
        <v>0</v>
      </c>
      <c r="S251" s="72">
        <f>Q251*(1+J251)+R251</f>
        <v>0</v>
      </c>
    </row>
    <row r="252" thickTop="1" thickBot="1" ht="25" customHeight="1">
      <c r="A252" s="9"/>
      <c r="B252" s="73"/>
      <c r="C252" s="73"/>
      <c r="D252" s="73"/>
      <c r="E252" s="73"/>
      <c r="F252" s="73"/>
      <c r="G252" s="74" t="s">
        <v>123</v>
      </c>
      <c r="H252" s="75">
        <f>J231+J236+J241+J246</f>
        <v>0</v>
      </c>
      <c r="I252" s="74" t="s">
        <v>124</v>
      </c>
      <c r="J252" s="76">
        <f>0+J251</f>
        <v>0</v>
      </c>
      <c r="K252" s="74" t="s">
        <v>125</v>
      </c>
      <c r="L252" s="77">
        <f>L231+L236+L241+L246</f>
        <v>0</v>
      </c>
      <c r="M252" s="12"/>
      <c r="N252" s="2"/>
      <c r="O252" s="2"/>
      <c r="P252" s="2"/>
      <c r="Q252" s="2"/>
    </row>
    <row r="253">
      <c r="A253" s="13"/>
      <c r="B253" s="4"/>
      <c r="C253" s="4"/>
      <c r="D253" s="4"/>
      <c r="E253" s="4"/>
      <c r="F253" s="4"/>
      <c r="G253" s="4"/>
      <c r="H253" s="79"/>
      <c r="I253" s="4"/>
      <c r="J253" s="79"/>
      <c r="K253" s="4"/>
      <c r="L253" s="4"/>
      <c r="M253" s="14"/>
      <c r="N253" s="2"/>
      <c r="O253" s="2"/>
      <c r="P253" s="2"/>
      <c r="Q253" s="2"/>
    </row>
    <row r="254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2"/>
      <c r="O254" s="2"/>
      <c r="P254" s="2"/>
      <c r="Q254" s="2"/>
    </row>
  </sheetData>
  <mergeCells count="18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7:C28"/>
    <mergeCell ref="B30:L30"/>
    <mergeCell ref="B32:D32"/>
    <mergeCell ref="B33:D33"/>
    <mergeCell ref="B34:D34"/>
    <mergeCell ref="B35:D35"/>
    <mergeCell ref="B37:D37"/>
    <mergeCell ref="B38:D38"/>
    <mergeCell ref="B39:D39"/>
    <mergeCell ref="B40:D40"/>
    <mergeCell ref="B21:D21"/>
    <mergeCell ref="B22:D22"/>
    <mergeCell ref="B23:D23"/>
    <mergeCell ref="B24:D24"/>
    <mergeCell ref="B25:D25"/>
    <mergeCell ref="B70:D70"/>
    <mergeCell ref="B71:D71"/>
    <mergeCell ref="B72:D72"/>
    <mergeCell ref="B73:D73"/>
    <mergeCell ref="B75:D75"/>
    <mergeCell ref="B76:D76"/>
    <mergeCell ref="B77:D77"/>
    <mergeCell ref="B78:D78"/>
    <mergeCell ref="B80:D80"/>
    <mergeCell ref="B81:D81"/>
    <mergeCell ref="B82:D82"/>
    <mergeCell ref="B83:D83"/>
    <mergeCell ref="B85:D85"/>
    <mergeCell ref="B86:D86"/>
    <mergeCell ref="B87:D87"/>
    <mergeCell ref="B88:D88"/>
    <mergeCell ref="B90:D90"/>
    <mergeCell ref="B91:D91"/>
    <mergeCell ref="B92:D92"/>
    <mergeCell ref="B93:D93"/>
    <mergeCell ref="B45:D45"/>
    <mergeCell ref="B46:D46"/>
    <mergeCell ref="B47:D47"/>
    <mergeCell ref="B48:D48"/>
    <mergeCell ref="B50:D50"/>
    <mergeCell ref="B51:D51"/>
    <mergeCell ref="B52:D52"/>
    <mergeCell ref="B53:D53"/>
    <mergeCell ref="B55:D55"/>
    <mergeCell ref="B56:D56"/>
    <mergeCell ref="B57:D57"/>
    <mergeCell ref="B58:D58"/>
    <mergeCell ref="B60:D60"/>
    <mergeCell ref="B61:D61"/>
    <mergeCell ref="B62:D62"/>
    <mergeCell ref="B63:D63"/>
    <mergeCell ref="B65:D65"/>
    <mergeCell ref="B66:D66"/>
    <mergeCell ref="B67:D67"/>
    <mergeCell ref="B68:D68"/>
    <mergeCell ref="B43:L43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130:D130"/>
    <mergeCell ref="B131:D131"/>
    <mergeCell ref="B132:D132"/>
    <mergeCell ref="B133:D133"/>
    <mergeCell ref="B135:D135"/>
    <mergeCell ref="B136:D136"/>
    <mergeCell ref="B137:D137"/>
    <mergeCell ref="B138:D138"/>
    <mergeCell ref="B140:D140"/>
    <mergeCell ref="B141:D141"/>
    <mergeCell ref="B142:D142"/>
    <mergeCell ref="B143:D143"/>
    <mergeCell ref="B145:D145"/>
    <mergeCell ref="B146:D146"/>
    <mergeCell ref="B147:D147"/>
    <mergeCell ref="B148:D148"/>
    <mergeCell ref="B151:L151"/>
    <mergeCell ref="B153:D153"/>
    <mergeCell ref="B154:D154"/>
    <mergeCell ref="B155:D155"/>
    <mergeCell ref="B156:D156"/>
    <mergeCell ref="B158:D158"/>
    <mergeCell ref="B159:D159"/>
    <mergeCell ref="B160:D160"/>
    <mergeCell ref="B161:D161"/>
    <mergeCell ref="B163:D163"/>
    <mergeCell ref="B164:D164"/>
    <mergeCell ref="B165:D165"/>
    <mergeCell ref="B166:D166"/>
    <mergeCell ref="B168:D168"/>
    <mergeCell ref="B169:D169"/>
    <mergeCell ref="B170:D170"/>
    <mergeCell ref="B171:D171"/>
    <mergeCell ref="B174:L174"/>
    <mergeCell ref="B176:D176"/>
    <mergeCell ref="B177:D177"/>
    <mergeCell ref="B178:D178"/>
    <mergeCell ref="B179:D179"/>
    <mergeCell ref="B181:D181"/>
    <mergeCell ref="B182:D182"/>
    <mergeCell ref="B183:D183"/>
    <mergeCell ref="B184:D184"/>
    <mergeCell ref="B187:L187"/>
    <mergeCell ref="B189:D189"/>
    <mergeCell ref="B190:D190"/>
    <mergeCell ref="B191:D191"/>
    <mergeCell ref="B192:D192"/>
    <mergeCell ref="B194:D194"/>
    <mergeCell ref="B195:D195"/>
    <mergeCell ref="B196:D196"/>
    <mergeCell ref="B197:D197"/>
    <mergeCell ref="B199:D199"/>
    <mergeCell ref="B200:D200"/>
    <mergeCell ref="B201:D201"/>
    <mergeCell ref="B202:D202"/>
    <mergeCell ref="B204:D204"/>
    <mergeCell ref="B205:D205"/>
    <mergeCell ref="B206:D206"/>
    <mergeCell ref="B207:D207"/>
    <mergeCell ref="B209:D209"/>
    <mergeCell ref="B210:D210"/>
    <mergeCell ref="B211:D211"/>
    <mergeCell ref="B212:D212"/>
    <mergeCell ref="B214:D214"/>
    <mergeCell ref="B215:D215"/>
    <mergeCell ref="B216:D216"/>
    <mergeCell ref="B217:D217"/>
    <mergeCell ref="B219:D219"/>
    <mergeCell ref="B220:D220"/>
    <mergeCell ref="B221:D221"/>
    <mergeCell ref="B222:D222"/>
    <mergeCell ref="B224:D224"/>
    <mergeCell ref="B225:D225"/>
    <mergeCell ref="B226:D226"/>
    <mergeCell ref="B227:D227"/>
    <mergeCell ref="B232:D232"/>
    <mergeCell ref="B233:D233"/>
    <mergeCell ref="B234:D234"/>
    <mergeCell ref="B235:D235"/>
    <mergeCell ref="B237:D237"/>
    <mergeCell ref="B238:D238"/>
    <mergeCell ref="B239:D239"/>
    <mergeCell ref="B240:D240"/>
    <mergeCell ref="B242:D242"/>
    <mergeCell ref="B243:D243"/>
    <mergeCell ref="B244:D244"/>
    <mergeCell ref="B245:D245"/>
    <mergeCell ref="B247:D247"/>
    <mergeCell ref="B248:D248"/>
    <mergeCell ref="B249:D249"/>
    <mergeCell ref="B250:D250"/>
    <mergeCell ref="B230:L230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55</v>
      </c>
      <c r="B10" s="1"/>
      <c r="C10" s="16"/>
      <c r="D10" s="1"/>
      <c r="E10" s="1"/>
      <c r="F10" s="1"/>
      <c r="G10" s="17"/>
      <c r="H10" s="1"/>
      <c r="I10" s="40" t="s">
        <v>56</v>
      </c>
      <c r="J10" s="41">
        <f>H38+H101+H114+H122+H175+H188+H206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500</v>
      </c>
      <c r="B11" s="1"/>
      <c r="C11" s="1"/>
      <c r="D11" s="1"/>
      <c r="E11" s="1"/>
      <c r="F11" s="1"/>
      <c r="G11" s="40"/>
      <c r="H11" s="1"/>
      <c r="I11" s="40" t="s">
        <v>58</v>
      </c>
      <c r="J11" s="41">
        <f>L38+L101+L114+L122+L175+L188+L206</f>
        <v>0</v>
      </c>
      <c r="K11" s="1"/>
      <c r="L11" s="1"/>
      <c r="M11" s="12"/>
      <c r="N11" s="2"/>
      <c r="O11" s="2"/>
      <c r="P11" s="2"/>
      <c r="Q11" s="42">
        <f>IF(SUM(K20:K26)&gt;0,ROUND(SUM(S20:S26)/SUM(K20:K26)-1,8),0)</f>
        <v>0</v>
      </c>
      <c r="R11" s="27">
        <f>AVERAGE(J37,J100,J113,J121,J174,J187,J205)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59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60</v>
      </c>
      <c r="C19" s="43"/>
      <c r="D19" s="43"/>
      <c r="E19" s="43" t="s">
        <v>61</v>
      </c>
      <c r="F19" s="43"/>
      <c r="G19" s="44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62</v>
      </c>
      <c r="F20" s="1"/>
      <c r="G20" s="1"/>
      <c r="H20" s="1"/>
      <c r="I20" s="1"/>
      <c r="J20" s="1"/>
      <c r="K20" s="47">
        <f>H38</f>
        <v>0</v>
      </c>
      <c r="L20" s="47">
        <f>L38</f>
        <v>0</v>
      </c>
      <c r="M20" s="12"/>
      <c r="N20" s="2"/>
      <c r="O20" s="2"/>
      <c r="P20" s="2"/>
      <c r="Q20" s="2"/>
      <c r="S20" s="27">
        <f>S37</f>
        <v>0</v>
      </c>
    </row>
    <row r="21">
      <c r="A21" s="9"/>
      <c r="B21" s="45">
        <v>1</v>
      </c>
      <c r="C21" s="1"/>
      <c r="D21" s="1"/>
      <c r="E21" s="46" t="s">
        <v>134</v>
      </c>
      <c r="F21" s="1"/>
      <c r="G21" s="1"/>
      <c r="H21" s="1"/>
      <c r="I21" s="1"/>
      <c r="J21" s="1"/>
      <c r="K21" s="47">
        <f>H101</f>
        <v>0</v>
      </c>
      <c r="L21" s="47">
        <f>L101</f>
        <v>0</v>
      </c>
      <c r="M21" s="12"/>
      <c r="N21" s="2"/>
      <c r="O21" s="2"/>
      <c r="P21" s="2"/>
      <c r="Q21" s="2"/>
      <c r="S21" s="27">
        <f>S100</f>
        <v>0</v>
      </c>
    </row>
    <row r="22">
      <c r="A22" s="9"/>
      <c r="B22" s="45">
        <v>2</v>
      </c>
      <c r="C22" s="1"/>
      <c r="D22" s="1"/>
      <c r="E22" s="46" t="s">
        <v>266</v>
      </c>
      <c r="F22" s="1"/>
      <c r="G22" s="1"/>
      <c r="H22" s="1"/>
      <c r="I22" s="1"/>
      <c r="J22" s="1"/>
      <c r="K22" s="47">
        <f>H114</f>
        <v>0</v>
      </c>
      <c r="L22" s="47">
        <f>L114</f>
        <v>0</v>
      </c>
      <c r="M22" s="12"/>
      <c r="N22" s="2"/>
      <c r="O22" s="2"/>
      <c r="P22" s="2"/>
      <c r="Q22" s="2"/>
      <c r="S22" s="27">
        <f>S113</f>
        <v>0</v>
      </c>
    </row>
    <row r="23">
      <c r="A23" s="9"/>
      <c r="B23" s="45">
        <v>4</v>
      </c>
      <c r="C23" s="1"/>
      <c r="D23" s="1"/>
      <c r="E23" s="46" t="s">
        <v>267</v>
      </c>
      <c r="F23" s="1"/>
      <c r="G23" s="1"/>
      <c r="H23" s="1"/>
      <c r="I23" s="1"/>
      <c r="J23" s="1"/>
      <c r="K23" s="47">
        <f>H122</f>
        <v>0</v>
      </c>
      <c r="L23" s="47">
        <f>L122</f>
        <v>0</v>
      </c>
      <c r="M23" s="12"/>
      <c r="N23" s="2"/>
      <c r="O23" s="2"/>
      <c r="P23" s="2"/>
      <c r="Q23" s="2"/>
      <c r="S23" s="27">
        <f>S121</f>
        <v>0</v>
      </c>
    </row>
    <row r="24">
      <c r="A24" s="9"/>
      <c r="B24" s="45">
        <v>5</v>
      </c>
      <c r="C24" s="1"/>
      <c r="D24" s="1"/>
      <c r="E24" s="46" t="s">
        <v>268</v>
      </c>
      <c r="F24" s="1"/>
      <c r="G24" s="1"/>
      <c r="H24" s="1"/>
      <c r="I24" s="1"/>
      <c r="J24" s="1"/>
      <c r="K24" s="47">
        <f>H175</f>
        <v>0</v>
      </c>
      <c r="L24" s="47">
        <f>L175</f>
        <v>0</v>
      </c>
      <c r="M24" s="12"/>
      <c r="N24" s="2"/>
      <c r="O24" s="2"/>
      <c r="P24" s="2"/>
      <c r="Q24" s="2"/>
      <c r="S24" s="27">
        <f>S174</f>
        <v>0</v>
      </c>
    </row>
    <row r="25">
      <c r="A25" s="9"/>
      <c r="B25" s="45">
        <v>8</v>
      </c>
      <c r="C25" s="1"/>
      <c r="D25" s="1"/>
      <c r="E25" s="46" t="s">
        <v>269</v>
      </c>
      <c r="F25" s="1"/>
      <c r="G25" s="1"/>
      <c r="H25" s="1"/>
      <c r="I25" s="1"/>
      <c r="J25" s="1"/>
      <c r="K25" s="47">
        <f>H188</f>
        <v>0</v>
      </c>
      <c r="L25" s="47">
        <f>L188</f>
        <v>0</v>
      </c>
      <c r="M25" s="48"/>
      <c r="N25" s="2"/>
      <c r="O25" s="2"/>
      <c r="P25" s="2"/>
      <c r="Q25" s="2"/>
      <c r="S25" s="27">
        <f>S187</f>
        <v>0</v>
      </c>
    </row>
    <row r="26">
      <c r="A26" s="9"/>
      <c r="B26" s="45">
        <v>9</v>
      </c>
      <c r="C26" s="1"/>
      <c r="D26" s="1"/>
      <c r="E26" s="46" t="s">
        <v>135</v>
      </c>
      <c r="F26" s="1"/>
      <c r="G26" s="1"/>
      <c r="H26" s="1"/>
      <c r="I26" s="1"/>
      <c r="J26" s="1"/>
      <c r="K26" s="47">
        <f>H206</f>
        <v>0</v>
      </c>
      <c r="L26" s="47">
        <f>L206</f>
        <v>0</v>
      </c>
      <c r="M26" s="48"/>
      <c r="N26" s="2"/>
      <c r="O26" s="2"/>
      <c r="P26" s="2"/>
      <c r="Q26" s="2"/>
      <c r="S26" s="27">
        <f>S205</f>
        <v>0</v>
      </c>
    </row>
    <row r="27">
      <c r="A27" s="1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81"/>
      <c r="N27" s="2"/>
      <c r="O27" s="2"/>
      <c r="P27" s="2"/>
      <c r="Q27" s="2"/>
    </row>
    <row r="28" ht="14" customHeight="1">
      <c r="A28" s="4"/>
      <c r="B28" s="37" t="s">
        <v>64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80"/>
      <c r="N29" s="2"/>
      <c r="O29" s="2"/>
      <c r="P29" s="2"/>
      <c r="Q29" s="2"/>
    </row>
    <row r="30" ht="18" customHeight="1">
      <c r="A30" s="9"/>
      <c r="B30" s="43" t="s">
        <v>65</v>
      </c>
      <c r="C30" s="43" t="s">
        <v>60</v>
      </c>
      <c r="D30" s="43" t="s">
        <v>66</v>
      </c>
      <c r="E30" s="43" t="s">
        <v>61</v>
      </c>
      <c r="F30" s="43" t="s">
        <v>67</v>
      </c>
      <c r="G30" s="44" t="s">
        <v>68</v>
      </c>
      <c r="H30" s="22" t="s">
        <v>69</v>
      </c>
      <c r="I30" s="22" t="s">
        <v>70</v>
      </c>
      <c r="J30" s="22" t="s">
        <v>16</v>
      </c>
      <c r="K30" s="44" t="s">
        <v>71</v>
      </c>
      <c r="L30" s="22" t="s">
        <v>17</v>
      </c>
      <c r="M30" s="48"/>
      <c r="N30" s="2"/>
      <c r="O30" s="2"/>
      <c r="P30" s="2"/>
      <c r="Q30" s="2"/>
    </row>
    <row r="31" ht="40" customHeight="1">
      <c r="A31" s="9"/>
      <c r="B31" s="49" t="s">
        <v>72</v>
      </c>
      <c r="C31" s="1"/>
      <c r="D31" s="1"/>
      <c r="E31" s="1"/>
      <c r="F31" s="1"/>
      <c r="G31" s="1"/>
      <c r="H31" s="50"/>
      <c r="I31" s="1"/>
      <c r="J31" s="50"/>
      <c r="K31" s="1"/>
      <c r="L31" s="1"/>
      <c r="M31" s="12"/>
      <c r="N31" s="2"/>
      <c r="O31" s="2"/>
      <c r="P31" s="2"/>
      <c r="Q31" s="2"/>
    </row>
    <row r="32">
      <c r="A32" s="9"/>
      <c r="B32" s="51">
        <v>1</v>
      </c>
      <c r="C32" s="52" t="s">
        <v>108</v>
      </c>
      <c r="D32" s="52" t="s">
        <v>3</v>
      </c>
      <c r="E32" s="52" t="s">
        <v>109</v>
      </c>
      <c r="F32" s="52" t="s">
        <v>3</v>
      </c>
      <c r="G32" s="53" t="s">
        <v>75</v>
      </c>
      <c r="H32" s="54">
        <v>1</v>
      </c>
      <c r="I32" s="25">
        <f>ROUND(0,2)</f>
        <v>0</v>
      </c>
      <c r="J32" s="55">
        <f>ROUND(I32*H32,2)</f>
        <v>0</v>
      </c>
      <c r="K32" s="56">
        <v>0.20999999999999999</v>
      </c>
      <c r="L32" s="57">
        <f>IF(ISNUMBER(K32),ROUND(J32*(K32+1),2),0)</f>
        <v>0</v>
      </c>
      <c r="M32" s="12"/>
      <c r="N32" s="2"/>
      <c r="O32" s="2"/>
      <c r="P32" s="2"/>
      <c r="Q32" s="42">
        <f>IF(ISNUMBER(K32),IF(H32&gt;0,IF(I32&gt;0,J32,0),0),0)</f>
        <v>0</v>
      </c>
      <c r="R32" s="27">
        <f>IF(ISNUMBER(K32)=FALSE,J32,0)</f>
        <v>0</v>
      </c>
    </row>
    <row r="33">
      <c r="A33" s="9"/>
      <c r="B33" s="58" t="s">
        <v>76</v>
      </c>
      <c r="C33" s="1"/>
      <c r="D33" s="1"/>
      <c r="E33" s="59" t="s">
        <v>501</v>
      </c>
      <c r="F33" s="1"/>
      <c r="G33" s="1"/>
      <c r="H33" s="50"/>
      <c r="I33" s="1"/>
      <c r="J33" s="50"/>
      <c r="K33" s="1"/>
      <c r="L33" s="1"/>
      <c r="M33" s="12"/>
      <c r="N33" s="2"/>
      <c r="O33" s="2"/>
      <c r="P33" s="2"/>
      <c r="Q33" s="2"/>
    </row>
    <row r="34">
      <c r="A34" s="9"/>
      <c r="B34" s="58" t="s">
        <v>78</v>
      </c>
      <c r="C34" s="1"/>
      <c r="D34" s="1"/>
      <c r="E34" s="59" t="s">
        <v>79</v>
      </c>
      <c r="F34" s="1"/>
      <c r="G34" s="1"/>
      <c r="H34" s="50"/>
      <c r="I34" s="1"/>
      <c r="J34" s="50"/>
      <c r="K34" s="1"/>
      <c r="L34" s="1"/>
      <c r="M34" s="12"/>
      <c r="N34" s="2"/>
      <c r="O34" s="2"/>
      <c r="P34" s="2"/>
      <c r="Q34" s="2"/>
    </row>
    <row r="35">
      <c r="A35" s="9"/>
      <c r="B35" s="58" t="s">
        <v>80</v>
      </c>
      <c r="C35" s="1"/>
      <c r="D35" s="1"/>
      <c r="E35" s="59" t="s">
        <v>97</v>
      </c>
      <c r="F35" s="1"/>
      <c r="G35" s="1"/>
      <c r="H35" s="50"/>
      <c r="I35" s="1"/>
      <c r="J35" s="50"/>
      <c r="K35" s="1"/>
      <c r="L35" s="1"/>
      <c r="M35" s="12"/>
      <c r="N35" s="2"/>
      <c r="O35" s="2"/>
      <c r="P35" s="2"/>
      <c r="Q35" s="2"/>
    </row>
    <row r="36" thickBot="1">
      <c r="A36" s="9"/>
      <c r="B36" s="60" t="s">
        <v>82</v>
      </c>
      <c r="C36" s="31"/>
      <c r="D36" s="31"/>
      <c r="E36" s="61" t="s">
        <v>83</v>
      </c>
      <c r="F36" s="31"/>
      <c r="G36" s="31"/>
      <c r="H36" s="62"/>
      <c r="I36" s="31"/>
      <c r="J36" s="62"/>
      <c r="K36" s="31"/>
      <c r="L36" s="31"/>
      <c r="M36" s="12"/>
      <c r="N36" s="2"/>
      <c r="O36" s="2"/>
      <c r="P36" s="2"/>
      <c r="Q36" s="2"/>
    </row>
    <row r="37" thickTop="1" thickBot="1" ht="25" customHeight="1">
      <c r="A37" s="9"/>
      <c r="B37" s="1"/>
      <c r="C37" s="67">
        <v>0</v>
      </c>
      <c r="D37" s="1"/>
      <c r="E37" s="67" t="s">
        <v>62</v>
      </c>
      <c r="F37" s="1"/>
      <c r="G37" s="68" t="s">
        <v>120</v>
      </c>
      <c r="H37" s="69">
        <f>0+J32</f>
        <v>0</v>
      </c>
      <c r="I37" s="68" t="s">
        <v>121</v>
      </c>
      <c r="J37" s="70">
        <f>(L37-H37)</f>
        <v>0</v>
      </c>
      <c r="K37" s="68" t="s">
        <v>122</v>
      </c>
      <c r="L37" s="71">
        <f>0+L32</f>
        <v>0</v>
      </c>
      <c r="M37" s="12"/>
      <c r="N37" s="2"/>
      <c r="O37" s="2"/>
      <c r="P37" s="2"/>
      <c r="Q37" s="42">
        <f>0+Q32</f>
        <v>0</v>
      </c>
      <c r="R37" s="27">
        <f>0+R32</f>
        <v>0</v>
      </c>
      <c r="S37" s="72">
        <f>Q37*(1+J37)+R37</f>
        <v>0</v>
      </c>
    </row>
    <row r="38" thickTop="1" thickBot="1" ht="25" customHeight="1">
      <c r="A38" s="9"/>
      <c r="B38" s="73"/>
      <c r="C38" s="73"/>
      <c r="D38" s="73"/>
      <c r="E38" s="73"/>
      <c r="F38" s="73"/>
      <c r="G38" s="74" t="s">
        <v>123</v>
      </c>
      <c r="H38" s="75">
        <f>0+J32</f>
        <v>0</v>
      </c>
      <c r="I38" s="74" t="s">
        <v>124</v>
      </c>
      <c r="J38" s="76">
        <f>0+J37</f>
        <v>0</v>
      </c>
      <c r="K38" s="74" t="s">
        <v>125</v>
      </c>
      <c r="L38" s="77">
        <f>0+L32</f>
        <v>0</v>
      </c>
      <c r="M38" s="12"/>
      <c r="N38" s="2"/>
      <c r="O38" s="2"/>
      <c r="P38" s="2"/>
      <c r="Q38" s="2"/>
    </row>
    <row r="39" ht="40" customHeight="1">
      <c r="A39" s="9"/>
      <c r="B39" s="78" t="s">
        <v>154</v>
      </c>
      <c r="C39" s="1"/>
      <c r="D39" s="1"/>
      <c r="E39" s="1"/>
      <c r="F39" s="1"/>
      <c r="G39" s="1"/>
      <c r="H39" s="50"/>
      <c r="I39" s="1"/>
      <c r="J39" s="50"/>
      <c r="K39" s="1"/>
      <c r="L39" s="1"/>
      <c r="M39" s="12"/>
      <c r="N39" s="2"/>
      <c r="O39" s="2"/>
      <c r="P39" s="2"/>
      <c r="Q39" s="2"/>
    </row>
    <row r="40">
      <c r="A40" s="9"/>
      <c r="B40" s="51">
        <v>2</v>
      </c>
      <c r="C40" s="52" t="s">
        <v>452</v>
      </c>
      <c r="D40" s="52" t="s">
        <v>3</v>
      </c>
      <c r="E40" s="52" t="s">
        <v>453</v>
      </c>
      <c r="F40" s="52" t="s">
        <v>3</v>
      </c>
      <c r="G40" s="53" t="s">
        <v>185</v>
      </c>
      <c r="H40" s="54">
        <v>37</v>
      </c>
      <c r="I40" s="25">
        <f>ROUND(0,2)</f>
        <v>0</v>
      </c>
      <c r="J40" s="55">
        <f>ROUND(I40*H40,2)</f>
        <v>0</v>
      </c>
      <c r="K40" s="56">
        <v>0.20999999999999999</v>
      </c>
      <c r="L40" s="57">
        <f>IF(ISNUMBER(K40),ROUND(J40*(K40+1),2),0)</f>
        <v>0</v>
      </c>
      <c r="M40" s="12"/>
      <c r="N40" s="2"/>
      <c r="O40" s="2"/>
      <c r="P40" s="2"/>
      <c r="Q40" s="42">
        <f>IF(ISNUMBER(K40),IF(H40&gt;0,IF(I40&gt;0,J40,0),0),0)</f>
        <v>0</v>
      </c>
      <c r="R40" s="27">
        <f>IF(ISNUMBER(K40)=FALSE,J40,0)</f>
        <v>0</v>
      </c>
    </row>
    <row r="41">
      <c r="A41" s="9"/>
      <c r="B41" s="58" t="s">
        <v>76</v>
      </c>
      <c r="C41" s="1"/>
      <c r="D41" s="1"/>
      <c r="E41" s="59" t="s">
        <v>444</v>
      </c>
      <c r="F41" s="1"/>
      <c r="G41" s="1"/>
      <c r="H41" s="50"/>
      <c r="I41" s="1"/>
      <c r="J41" s="50"/>
      <c r="K41" s="1"/>
      <c r="L41" s="1"/>
      <c r="M41" s="12"/>
      <c r="N41" s="2"/>
      <c r="O41" s="2"/>
      <c r="P41" s="2"/>
      <c r="Q41" s="2"/>
    </row>
    <row r="42">
      <c r="A42" s="9"/>
      <c r="B42" s="58" t="s">
        <v>78</v>
      </c>
      <c r="C42" s="1"/>
      <c r="D42" s="1"/>
      <c r="E42" s="59" t="s">
        <v>502</v>
      </c>
      <c r="F42" s="1"/>
      <c r="G42" s="1"/>
      <c r="H42" s="50"/>
      <c r="I42" s="1"/>
      <c r="J42" s="50"/>
      <c r="K42" s="1"/>
      <c r="L42" s="1"/>
      <c r="M42" s="12"/>
      <c r="N42" s="2"/>
      <c r="O42" s="2"/>
      <c r="P42" s="2"/>
      <c r="Q42" s="2"/>
    </row>
    <row r="43">
      <c r="A43" s="9"/>
      <c r="B43" s="58" t="s">
        <v>80</v>
      </c>
      <c r="C43" s="1"/>
      <c r="D43" s="1"/>
      <c r="E43" s="59" t="s">
        <v>455</v>
      </c>
      <c r="F43" s="1"/>
      <c r="G43" s="1"/>
      <c r="H43" s="50"/>
      <c r="I43" s="1"/>
      <c r="J43" s="50"/>
      <c r="K43" s="1"/>
      <c r="L43" s="1"/>
      <c r="M43" s="12"/>
      <c r="N43" s="2"/>
      <c r="O43" s="2"/>
      <c r="P43" s="2"/>
      <c r="Q43" s="2"/>
    </row>
    <row r="44" thickBot="1">
      <c r="A44" s="9"/>
      <c r="B44" s="60" t="s">
        <v>82</v>
      </c>
      <c r="C44" s="31"/>
      <c r="D44" s="31"/>
      <c r="E44" s="61" t="s">
        <v>83</v>
      </c>
      <c r="F44" s="31"/>
      <c r="G44" s="31"/>
      <c r="H44" s="62"/>
      <c r="I44" s="31"/>
      <c r="J44" s="62"/>
      <c r="K44" s="31"/>
      <c r="L44" s="31"/>
      <c r="M44" s="12"/>
      <c r="N44" s="2"/>
      <c r="O44" s="2"/>
      <c r="P44" s="2"/>
      <c r="Q44" s="2"/>
    </row>
    <row r="45" thickTop="1">
      <c r="A45" s="9"/>
      <c r="B45" s="51">
        <v>3</v>
      </c>
      <c r="C45" s="52" t="s">
        <v>273</v>
      </c>
      <c r="D45" s="52" t="s">
        <v>85</v>
      </c>
      <c r="E45" s="52" t="s">
        <v>274</v>
      </c>
      <c r="F45" s="52" t="s">
        <v>3</v>
      </c>
      <c r="G45" s="53" t="s">
        <v>171</v>
      </c>
      <c r="H45" s="63">
        <v>1472</v>
      </c>
      <c r="I45" s="36">
        <f>ROUND(0,2)</f>
        <v>0</v>
      </c>
      <c r="J45" s="64">
        <f>ROUND(I45*H45,2)</f>
        <v>0</v>
      </c>
      <c r="K45" s="65">
        <v>0.20999999999999999</v>
      </c>
      <c r="L45" s="66">
        <f>IF(ISNUMBER(K45),ROUND(J45*(K45+1),2),0)</f>
        <v>0</v>
      </c>
      <c r="M45" s="12"/>
      <c r="N45" s="2"/>
      <c r="O45" s="2"/>
      <c r="P45" s="2"/>
      <c r="Q45" s="42">
        <f>IF(ISNUMBER(K45),IF(H45&gt;0,IF(I45&gt;0,J45,0),0),0)</f>
        <v>0</v>
      </c>
      <c r="R45" s="27">
        <f>IF(ISNUMBER(K45)=FALSE,J45,0)</f>
        <v>0</v>
      </c>
    </row>
    <row r="46">
      <c r="A46" s="9"/>
      <c r="B46" s="58" t="s">
        <v>76</v>
      </c>
      <c r="C46" s="1"/>
      <c r="D46" s="1"/>
      <c r="E46" s="59" t="s">
        <v>503</v>
      </c>
      <c r="F46" s="1"/>
      <c r="G46" s="1"/>
      <c r="H46" s="50"/>
      <c r="I46" s="1"/>
      <c r="J46" s="50"/>
      <c r="K46" s="1"/>
      <c r="L46" s="1"/>
      <c r="M46" s="12"/>
      <c r="N46" s="2"/>
      <c r="O46" s="2"/>
      <c r="P46" s="2"/>
      <c r="Q46" s="2"/>
    </row>
    <row r="47">
      <c r="A47" s="9"/>
      <c r="B47" s="58" t="s">
        <v>78</v>
      </c>
      <c r="C47" s="1"/>
      <c r="D47" s="1"/>
      <c r="E47" s="59" t="s">
        <v>504</v>
      </c>
      <c r="F47" s="1"/>
      <c r="G47" s="1"/>
      <c r="H47" s="50"/>
      <c r="I47" s="1"/>
      <c r="J47" s="50"/>
      <c r="K47" s="1"/>
      <c r="L47" s="1"/>
      <c r="M47" s="12"/>
      <c r="N47" s="2"/>
      <c r="O47" s="2"/>
      <c r="P47" s="2"/>
      <c r="Q47" s="2"/>
    </row>
    <row r="48">
      <c r="A48" s="9"/>
      <c r="B48" s="58" t="s">
        <v>80</v>
      </c>
      <c r="C48" s="1"/>
      <c r="D48" s="1"/>
      <c r="E48" s="59" t="s">
        <v>277</v>
      </c>
      <c r="F48" s="1"/>
      <c r="G48" s="1"/>
      <c r="H48" s="50"/>
      <c r="I48" s="1"/>
      <c r="J48" s="50"/>
      <c r="K48" s="1"/>
      <c r="L48" s="1"/>
      <c r="M48" s="12"/>
      <c r="N48" s="2"/>
      <c r="O48" s="2"/>
      <c r="P48" s="2"/>
      <c r="Q48" s="2"/>
    </row>
    <row r="49" thickBot="1">
      <c r="A49" s="9"/>
      <c r="B49" s="60" t="s">
        <v>82</v>
      </c>
      <c r="C49" s="31"/>
      <c r="D49" s="31"/>
      <c r="E49" s="61" t="s">
        <v>83</v>
      </c>
      <c r="F49" s="31"/>
      <c r="G49" s="31"/>
      <c r="H49" s="62"/>
      <c r="I49" s="31"/>
      <c r="J49" s="62"/>
      <c r="K49" s="31"/>
      <c r="L49" s="31"/>
      <c r="M49" s="12"/>
      <c r="N49" s="2"/>
      <c r="O49" s="2"/>
      <c r="P49" s="2"/>
      <c r="Q49" s="2"/>
    </row>
    <row r="50" thickTop="1">
      <c r="A50" s="9"/>
      <c r="B50" s="51">
        <v>4</v>
      </c>
      <c r="C50" s="52" t="s">
        <v>273</v>
      </c>
      <c r="D50" s="52" t="s">
        <v>88</v>
      </c>
      <c r="E50" s="52" t="s">
        <v>274</v>
      </c>
      <c r="F50" s="52" t="s">
        <v>3</v>
      </c>
      <c r="G50" s="53" t="s">
        <v>171</v>
      </c>
      <c r="H50" s="63">
        <v>389</v>
      </c>
      <c r="I50" s="36">
        <f>ROUND(0,2)</f>
        <v>0</v>
      </c>
      <c r="J50" s="64">
        <f>ROUND(I50*H50,2)</f>
        <v>0</v>
      </c>
      <c r="K50" s="65">
        <v>0.20999999999999999</v>
      </c>
      <c r="L50" s="66">
        <f>IF(ISNUMBER(K50),ROUND(J50*(K50+1),2),0)</f>
        <v>0</v>
      </c>
      <c r="M50" s="12"/>
      <c r="N50" s="2"/>
      <c r="O50" s="2"/>
      <c r="P50" s="2"/>
      <c r="Q50" s="42">
        <f>IF(ISNUMBER(K50),IF(H50&gt;0,IF(I50&gt;0,J50,0),0),0)</f>
        <v>0</v>
      </c>
      <c r="R50" s="27">
        <f>IF(ISNUMBER(K50)=FALSE,J50,0)</f>
        <v>0</v>
      </c>
    </row>
    <row r="51">
      <c r="A51" s="9"/>
      <c r="B51" s="58" t="s">
        <v>76</v>
      </c>
      <c r="C51" s="1"/>
      <c r="D51" s="1"/>
      <c r="E51" s="59" t="s">
        <v>505</v>
      </c>
      <c r="F51" s="1"/>
      <c r="G51" s="1"/>
      <c r="H51" s="50"/>
      <c r="I51" s="1"/>
      <c r="J51" s="50"/>
      <c r="K51" s="1"/>
      <c r="L51" s="1"/>
      <c r="M51" s="12"/>
      <c r="N51" s="2"/>
      <c r="O51" s="2"/>
      <c r="P51" s="2"/>
      <c r="Q51" s="2"/>
    </row>
    <row r="52">
      <c r="A52" s="9"/>
      <c r="B52" s="58" t="s">
        <v>78</v>
      </c>
      <c r="C52" s="1"/>
      <c r="D52" s="1"/>
      <c r="E52" s="59" t="s">
        <v>506</v>
      </c>
      <c r="F52" s="1"/>
      <c r="G52" s="1"/>
      <c r="H52" s="50"/>
      <c r="I52" s="1"/>
      <c r="J52" s="50"/>
      <c r="K52" s="1"/>
      <c r="L52" s="1"/>
      <c r="M52" s="12"/>
      <c r="N52" s="2"/>
      <c r="O52" s="2"/>
      <c r="P52" s="2"/>
      <c r="Q52" s="2"/>
    </row>
    <row r="53">
      <c r="A53" s="9"/>
      <c r="B53" s="58" t="s">
        <v>80</v>
      </c>
      <c r="C53" s="1"/>
      <c r="D53" s="1"/>
      <c r="E53" s="59" t="s">
        <v>277</v>
      </c>
      <c r="F53" s="1"/>
      <c r="G53" s="1"/>
      <c r="H53" s="50"/>
      <c r="I53" s="1"/>
      <c r="J53" s="50"/>
      <c r="K53" s="1"/>
      <c r="L53" s="1"/>
      <c r="M53" s="12"/>
      <c r="N53" s="2"/>
      <c r="O53" s="2"/>
      <c r="P53" s="2"/>
      <c r="Q53" s="2"/>
    </row>
    <row r="54" thickBot="1">
      <c r="A54" s="9"/>
      <c r="B54" s="60" t="s">
        <v>82</v>
      </c>
      <c r="C54" s="31"/>
      <c r="D54" s="31"/>
      <c r="E54" s="61" t="s">
        <v>83</v>
      </c>
      <c r="F54" s="31"/>
      <c r="G54" s="31"/>
      <c r="H54" s="62"/>
      <c r="I54" s="31"/>
      <c r="J54" s="62"/>
      <c r="K54" s="31"/>
      <c r="L54" s="31"/>
      <c r="M54" s="12"/>
      <c r="N54" s="2"/>
      <c r="O54" s="2"/>
      <c r="P54" s="2"/>
      <c r="Q54" s="2"/>
    </row>
    <row r="55" thickTop="1">
      <c r="A55" s="9"/>
      <c r="B55" s="51">
        <v>5</v>
      </c>
      <c r="C55" s="52" t="s">
        <v>280</v>
      </c>
      <c r="D55" s="52" t="s">
        <v>3</v>
      </c>
      <c r="E55" s="52" t="s">
        <v>281</v>
      </c>
      <c r="F55" s="52" t="s">
        <v>3</v>
      </c>
      <c r="G55" s="53" t="s">
        <v>171</v>
      </c>
      <c r="H55" s="63">
        <v>2421</v>
      </c>
      <c r="I55" s="36">
        <f>ROUND(0,2)</f>
        <v>0</v>
      </c>
      <c r="J55" s="64">
        <f>ROUND(I55*H55,2)</f>
        <v>0</v>
      </c>
      <c r="K55" s="65">
        <v>0.20999999999999999</v>
      </c>
      <c r="L55" s="66">
        <f>IF(ISNUMBER(K55),ROUND(J55*(K55+1),2),0)</f>
        <v>0</v>
      </c>
      <c r="M55" s="12"/>
      <c r="N55" s="2"/>
      <c r="O55" s="2"/>
      <c r="P55" s="2"/>
      <c r="Q55" s="42">
        <f>IF(ISNUMBER(K55),IF(H55&gt;0,IF(I55&gt;0,J55,0),0),0)</f>
        <v>0</v>
      </c>
      <c r="R55" s="27">
        <f>IF(ISNUMBER(K55)=FALSE,J55,0)</f>
        <v>0</v>
      </c>
    </row>
    <row r="56">
      <c r="A56" s="9"/>
      <c r="B56" s="58" t="s">
        <v>76</v>
      </c>
      <c r="C56" s="1"/>
      <c r="D56" s="1"/>
      <c r="E56" s="59" t="s">
        <v>282</v>
      </c>
      <c r="F56" s="1"/>
      <c r="G56" s="1"/>
      <c r="H56" s="50"/>
      <c r="I56" s="1"/>
      <c r="J56" s="50"/>
      <c r="K56" s="1"/>
      <c r="L56" s="1"/>
      <c r="M56" s="12"/>
      <c r="N56" s="2"/>
      <c r="O56" s="2"/>
      <c r="P56" s="2"/>
      <c r="Q56" s="2"/>
    </row>
    <row r="57">
      <c r="A57" s="9"/>
      <c r="B57" s="58" t="s">
        <v>78</v>
      </c>
      <c r="C57" s="1"/>
      <c r="D57" s="1"/>
      <c r="E57" s="59" t="s">
        <v>507</v>
      </c>
      <c r="F57" s="1"/>
      <c r="G57" s="1"/>
      <c r="H57" s="50"/>
      <c r="I57" s="1"/>
      <c r="J57" s="50"/>
      <c r="K57" s="1"/>
      <c r="L57" s="1"/>
      <c r="M57" s="12"/>
      <c r="N57" s="2"/>
      <c r="O57" s="2"/>
      <c r="P57" s="2"/>
      <c r="Q57" s="2"/>
    </row>
    <row r="58">
      <c r="A58" s="9"/>
      <c r="B58" s="58" t="s">
        <v>80</v>
      </c>
      <c r="C58" s="1"/>
      <c r="D58" s="1"/>
      <c r="E58" s="59" t="s">
        <v>277</v>
      </c>
      <c r="F58" s="1"/>
      <c r="G58" s="1"/>
      <c r="H58" s="50"/>
      <c r="I58" s="1"/>
      <c r="J58" s="50"/>
      <c r="K58" s="1"/>
      <c r="L58" s="1"/>
      <c r="M58" s="12"/>
      <c r="N58" s="2"/>
      <c r="O58" s="2"/>
      <c r="P58" s="2"/>
      <c r="Q58" s="2"/>
    </row>
    <row r="59" thickBot="1">
      <c r="A59" s="9"/>
      <c r="B59" s="60" t="s">
        <v>82</v>
      </c>
      <c r="C59" s="31"/>
      <c r="D59" s="31"/>
      <c r="E59" s="61" t="s">
        <v>83</v>
      </c>
      <c r="F59" s="31"/>
      <c r="G59" s="31"/>
      <c r="H59" s="62"/>
      <c r="I59" s="31"/>
      <c r="J59" s="62"/>
      <c r="K59" s="31"/>
      <c r="L59" s="31"/>
      <c r="M59" s="12"/>
      <c r="N59" s="2"/>
      <c r="O59" s="2"/>
      <c r="P59" s="2"/>
      <c r="Q59" s="2"/>
    </row>
    <row r="60" thickTop="1">
      <c r="A60" s="9"/>
      <c r="B60" s="51">
        <v>6</v>
      </c>
      <c r="C60" s="52" t="s">
        <v>299</v>
      </c>
      <c r="D60" s="52" t="s">
        <v>3</v>
      </c>
      <c r="E60" s="52" t="s">
        <v>300</v>
      </c>
      <c r="F60" s="52" t="s">
        <v>3</v>
      </c>
      <c r="G60" s="53" t="s">
        <v>171</v>
      </c>
      <c r="H60" s="63">
        <v>2421</v>
      </c>
      <c r="I60" s="36">
        <f>ROUND(0,2)</f>
        <v>0</v>
      </c>
      <c r="J60" s="64">
        <f>ROUND(I60*H60,2)</f>
        <v>0</v>
      </c>
      <c r="K60" s="65">
        <v>0.20999999999999999</v>
      </c>
      <c r="L60" s="66">
        <f>IF(ISNUMBER(K60),ROUND(J60*(K60+1),2),0)</f>
        <v>0</v>
      </c>
      <c r="M60" s="12"/>
      <c r="N60" s="2"/>
      <c r="O60" s="2"/>
      <c r="P60" s="2"/>
      <c r="Q60" s="42">
        <f>IF(ISNUMBER(K60),IF(H60&gt;0,IF(I60&gt;0,J60,0),0),0)</f>
        <v>0</v>
      </c>
      <c r="R60" s="27">
        <f>IF(ISNUMBER(K60)=FALSE,J60,0)</f>
        <v>0</v>
      </c>
    </row>
    <row r="61">
      <c r="A61" s="9"/>
      <c r="B61" s="58" t="s">
        <v>76</v>
      </c>
      <c r="C61" s="1"/>
      <c r="D61" s="1"/>
      <c r="E61" s="59" t="s">
        <v>508</v>
      </c>
      <c r="F61" s="1"/>
      <c r="G61" s="1"/>
      <c r="H61" s="50"/>
      <c r="I61" s="1"/>
      <c r="J61" s="50"/>
      <c r="K61" s="1"/>
      <c r="L61" s="1"/>
      <c r="M61" s="12"/>
      <c r="N61" s="2"/>
      <c r="O61" s="2"/>
      <c r="P61" s="2"/>
      <c r="Q61" s="2"/>
    </row>
    <row r="62">
      <c r="A62" s="9"/>
      <c r="B62" s="58" t="s">
        <v>78</v>
      </c>
      <c r="C62" s="1"/>
      <c r="D62" s="1"/>
      <c r="E62" s="59" t="s">
        <v>509</v>
      </c>
      <c r="F62" s="1"/>
      <c r="G62" s="1"/>
      <c r="H62" s="50"/>
      <c r="I62" s="1"/>
      <c r="J62" s="50"/>
      <c r="K62" s="1"/>
      <c r="L62" s="1"/>
      <c r="M62" s="12"/>
      <c r="N62" s="2"/>
      <c r="O62" s="2"/>
      <c r="P62" s="2"/>
      <c r="Q62" s="2"/>
    </row>
    <row r="63">
      <c r="A63" s="9"/>
      <c r="B63" s="58" t="s">
        <v>80</v>
      </c>
      <c r="C63" s="1"/>
      <c r="D63" s="1"/>
      <c r="E63" s="59" t="s">
        <v>303</v>
      </c>
      <c r="F63" s="1"/>
      <c r="G63" s="1"/>
      <c r="H63" s="50"/>
      <c r="I63" s="1"/>
      <c r="J63" s="50"/>
      <c r="K63" s="1"/>
      <c r="L63" s="1"/>
      <c r="M63" s="12"/>
      <c r="N63" s="2"/>
      <c r="O63" s="2"/>
      <c r="P63" s="2"/>
      <c r="Q63" s="2"/>
    </row>
    <row r="64" thickBot="1">
      <c r="A64" s="9"/>
      <c r="B64" s="60" t="s">
        <v>82</v>
      </c>
      <c r="C64" s="31"/>
      <c r="D64" s="31"/>
      <c r="E64" s="61" t="s">
        <v>83</v>
      </c>
      <c r="F64" s="31"/>
      <c r="G64" s="31"/>
      <c r="H64" s="62"/>
      <c r="I64" s="31"/>
      <c r="J64" s="62"/>
      <c r="K64" s="31"/>
      <c r="L64" s="31"/>
      <c r="M64" s="12"/>
      <c r="N64" s="2"/>
      <c r="O64" s="2"/>
      <c r="P64" s="2"/>
      <c r="Q64" s="2"/>
    </row>
    <row r="65" thickTop="1">
      <c r="A65" s="9"/>
      <c r="B65" s="51">
        <v>7</v>
      </c>
      <c r="C65" s="52" t="s">
        <v>225</v>
      </c>
      <c r="D65" s="52" t="s">
        <v>144</v>
      </c>
      <c r="E65" s="52" t="s">
        <v>226</v>
      </c>
      <c r="F65" s="52" t="s">
        <v>3</v>
      </c>
      <c r="G65" s="53" t="s">
        <v>171</v>
      </c>
      <c r="H65" s="63">
        <v>3893</v>
      </c>
      <c r="I65" s="36">
        <f>ROUND(0,2)</f>
        <v>0</v>
      </c>
      <c r="J65" s="64">
        <f>ROUND(I65*H65,2)</f>
        <v>0</v>
      </c>
      <c r="K65" s="65">
        <v>0.20999999999999999</v>
      </c>
      <c r="L65" s="66">
        <f>IF(ISNUMBER(K65),ROUND(J65*(K65+1),2),0)</f>
        <v>0</v>
      </c>
      <c r="M65" s="12"/>
      <c r="N65" s="2"/>
      <c r="O65" s="2"/>
      <c r="P65" s="2"/>
      <c r="Q65" s="42">
        <f>IF(ISNUMBER(K65),IF(H65&gt;0,IF(I65&gt;0,J65,0),0),0)</f>
        <v>0</v>
      </c>
      <c r="R65" s="27">
        <f>IF(ISNUMBER(K65)=FALSE,J65,0)</f>
        <v>0</v>
      </c>
    </row>
    <row r="66">
      <c r="A66" s="9"/>
      <c r="B66" s="58" t="s">
        <v>76</v>
      </c>
      <c r="C66" s="1"/>
      <c r="D66" s="1"/>
      <c r="E66" s="59" t="s">
        <v>311</v>
      </c>
      <c r="F66" s="1"/>
      <c r="G66" s="1"/>
      <c r="H66" s="50"/>
      <c r="I66" s="1"/>
      <c r="J66" s="50"/>
      <c r="K66" s="1"/>
      <c r="L66" s="1"/>
      <c r="M66" s="12"/>
      <c r="N66" s="2"/>
      <c r="O66" s="2"/>
      <c r="P66" s="2"/>
      <c r="Q66" s="2"/>
    </row>
    <row r="67">
      <c r="A67" s="9"/>
      <c r="B67" s="58" t="s">
        <v>78</v>
      </c>
      <c r="C67" s="1"/>
      <c r="D67" s="1"/>
      <c r="E67" s="59" t="s">
        <v>510</v>
      </c>
      <c r="F67" s="1"/>
      <c r="G67" s="1"/>
      <c r="H67" s="50"/>
      <c r="I67" s="1"/>
      <c r="J67" s="50"/>
      <c r="K67" s="1"/>
      <c r="L67" s="1"/>
      <c r="M67" s="12"/>
      <c r="N67" s="2"/>
      <c r="O67" s="2"/>
      <c r="P67" s="2"/>
      <c r="Q67" s="2"/>
    </row>
    <row r="68">
      <c r="A68" s="9"/>
      <c r="B68" s="58" t="s">
        <v>80</v>
      </c>
      <c r="C68" s="1"/>
      <c r="D68" s="1"/>
      <c r="E68" s="59" t="s">
        <v>229</v>
      </c>
      <c r="F68" s="1"/>
      <c r="G68" s="1"/>
      <c r="H68" s="50"/>
      <c r="I68" s="1"/>
      <c r="J68" s="50"/>
      <c r="K68" s="1"/>
      <c r="L68" s="1"/>
      <c r="M68" s="12"/>
      <c r="N68" s="2"/>
      <c r="O68" s="2"/>
      <c r="P68" s="2"/>
      <c r="Q68" s="2"/>
    </row>
    <row r="69" thickBot="1">
      <c r="A69" s="9"/>
      <c r="B69" s="60" t="s">
        <v>82</v>
      </c>
      <c r="C69" s="31"/>
      <c r="D69" s="31"/>
      <c r="E69" s="61" t="s">
        <v>83</v>
      </c>
      <c r="F69" s="31"/>
      <c r="G69" s="31"/>
      <c r="H69" s="62"/>
      <c r="I69" s="31"/>
      <c r="J69" s="62"/>
      <c r="K69" s="31"/>
      <c r="L69" s="31"/>
      <c r="M69" s="12"/>
      <c r="N69" s="2"/>
      <c r="O69" s="2"/>
      <c r="P69" s="2"/>
      <c r="Q69" s="2"/>
    </row>
    <row r="70" thickTop="1">
      <c r="A70" s="9"/>
      <c r="B70" s="51">
        <v>8</v>
      </c>
      <c r="C70" s="52" t="s">
        <v>225</v>
      </c>
      <c r="D70" s="52" t="s">
        <v>147</v>
      </c>
      <c r="E70" s="52" t="s">
        <v>226</v>
      </c>
      <c r="F70" s="52" t="s">
        <v>3</v>
      </c>
      <c r="G70" s="53" t="s">
        <v>171</v>
      </c>
      <c r="H70" s="63">
        <v>389</v>
      </c>
      <c r="I70" s="36">
        <f>ROUND(0,2)</f>
        <v>0</v>
      </c>
      <c r="J70" s="64">
        <f>ROUND(I70*H70,2)</f>
        <v>0</v>
      </c>
      <c r="K70" s="65">
        <v>0.20999999999999999</v>
      </c>
      <c r="L70" s="66">
        <f>IF(ISNUMBER(K70),ROUND(J70*(K70+1),2),0)</f>
        <v>0</v>
      </c>
      <c r="M70" s="12"/>
      <c r="N70" s="2"/>
      <c r="O70" s="2"/>
      <c r="P70" s="2"/>
      <c r="Q70" s="42">
        <f>IF(ISNUMBER(K70),IF(H70&gt;0,IF(I70&gt;0,J70,0),0),0)</f>
        <v>0</v>
      </c>
      <c r="R70" s="27">
        <f>IF(ISNUMBER(K70)=FALSE,J70,0)</f>
        <v>0</v>
      </c>
    </row>
    <row r="71">
      <c r="A71" s="9"/>
      <c r="B71" s="58" t="s">
        <v>76</v>
      </c>
      <c r="C71" s="1"/>
      <c r="D71" s="1"/>
      <c r="E71" s="59" t="s">
        <v>511</v>
      </c>
      <c r="F71" s="1"/>
      <c r="G71" s="1"/>
      <c r="H71" s="50"/>
      <c r="I71" s="1"/>
      <c r="J71" s="50"/>
      <c r="K71" s="1"/>
      <c r="L71" s="1"/>
      <c r="M71" s="12"/>
      <c r="N71" s="2"/>
      <c r="O71" s="2"/>
      <c r="P71" s="2"/>
      <c r="Q71" s="2"/>
    </row>
    <row r="72">
      <c r="A72" s="9"/>
      <c r="B72" s="58" t="s">
        <v>78</v>
      </c>
      <c r="C72" s="1"/>
      <c r="D72" s="1"/>
      <c r="E72" s="59" t="s">
        <v>512</v>
      </c>
      <c r="F72" s="1"/>
      <c r="G72" s="1"/>
      <c r="H72" s="50"/>
      <c r="I72" s="1"/>
      <c r="J72" s="50"/>
      <c r="K72" s="1"/>
      <c r="L72" s="1"/>
      <c r="M72" s="12"/>
      <c r="N72" s="2"/>
      <c r="O72" s="2"/>
      <c r="P72" s="2"/>
      <c r="Q72" s="2"/>
    </row>
    <row r="73">
      <c r="A73" s="9"/>
      <c r="B73" s="58" t="s">
        <v>80</v>
      </c>
      <c r="C73" s="1"/>
      <c r="D73" s="1"/>
      <c r="E73" s="59" t="s">
        <v>229</v>
      </c>
      <c r="F73" s="1"/>
      <c r="G73" s="1"/>
      <c r="H73" s="50"/>
      <c r="I73" s="1"/>
      <c r="J73" s="50"/>
      <c r="K73" s="1"/>
      <c r="L73" s="1"/>
      <c r="M73" s="12"/>
      <c r="N73" s="2"/>
      <c r="O73" s="2"/>
      <c r="P73" s="2"/>
      <c r="Q73" s="2"/>
    </row>
    <row r="74" thickBot="1">
      <c r="A74" s="9"/>
      <c r="B74" s="60" t="s">
        <v>82</v>
      </c>
      <c r="C74" s="31"/>
      <c r="D74" s="31"/>
      <c r="E74" s="61" t="s">
        <v>83</v>
      </c>
      <c r="F74" s="31"/>
      <c r="G74" s="31"/>
      <c r="H74" s="62"/>
      <c r="I74" s="31"/>
      <c r="J74" s="62"/>
      <c r="K74" s="31"/>
      <c r="L74" s="31"/>
      <c r="M74" s="12"/>
      <c r="N74" s="2"/>
      <c r="O74" s="2"/>
      <c r="P74" s="2"/>
      <c r="Q74" s="2"/>
    </row>
    <row r="75" thickTop="1">
      <c r="A75" s="9"/>
      <c r="B75" s="51">
        <v>9</v>
      </c>
      <c r="C75" s="52" t="s">
        <v>315</v>
      </c>
      <c r="D75" s="52" t="s">
        <v>3</v>
      </c>
      <c r="E75" s="52" t="s">
        <v>316</v>
      </c>
      <c r="F75" s="52" t="s">
        <v>3</v>
      </c>
      <c r="G75" s="53" t="s">
        <v>171</v>
      </c>
      <c r="H75" s="63">
        <v>2421</v>
      </c>
      <c r="I75" s="36">
        <f>ROUND(0,2)</f>
        <v>0</v>
      </c>
      <c r="J75" s="64">
        <f>ROUND(I75*H75,2)</f>
        <v>0</v>
      </c>
      <c r="K75" s="65">
        <v>0.20999999999999999</v>
      </c>
      <c r="L75" s="66">
        <f>IF(ISNUMBER(K75),ROUND(J75*(K75+1),2),0)</f>
        <v>0</v>
      </c>
      <c r="M75" s="12"/>
      <c r="N75" s="2"/>
      <c r="O75" s="2"/>
      <c r="P75" s="2"/>
      <c r="Q75" s="42">
        <f>IF(ISNUMBER(K75),IF(H75&gt;0,IF(I75&gt;0,J75,0),0),0)</f>
        <v>0</v>
      </c>
      <c r="R75" s="27">
        <f>IF(ISNUMBER(K75)=FALSE,J75,0)</f>
        <v>0</v>
      </c>
    </row>
    <row r="76">
      <c r="A76" s="9"/>
      <c r="B76" s="58" t="s">
        <v>76</v>
      </c>
      <c r="C76" s="1"/>
      <c r="D76" s="1"/>
      <c r="E76" s="59" t="s">
        <v>317</v>
      </c>
      <c r="F76" s="1"/>
      <c r="G76" s="1"/>
      <c r="H76" s="50"/>
      <c r="I76" s="1"/>
      <c r="J76" s="50"/>
      <c r="K76" s="1"/>
      <c r="L76" s="1"/>
      <c r="M76" s="12"/>
      <c r="N76" s="2"/>
      <c r="O76" s="2"/>
      <c r="P76" s="2"/>
      <c r="Q76" s="2"/>
    </row>
    <row r="77">
      <c r="A77" s="9"/>
      <c r="B77" s="58" t="s">
        <v>78</v>
      </c>
      <c r="C77" s="1"/>
      <c r="D77" s="1"/>
      <c r="E77" s="59" t="s">
        <v>513</v>
      </c>
      <c r="F77" s="1"/>
      <c r="G77" s="1"/>
      <c r="H77" s="50"/>
      <c r="I77" s="1"/>
      <c r="J77" s="50"/>
      <c r="K77" s="1"/>
      <c r="L77" s="1"/>
      <c r="M77" s="12"/>
      <c r="N77" s="2"/>
      <c r="O77" s="2"/>
      <c r="P77" s="2"/>
      <c r="Q77" s="2"/>
    </row>
    <row r="78">
      <c r="A78" s="9"/>
      <c r="B78" s="58" t="s">
        <v>80</v>
      </c>
      <c r="C78" s="1"/>
      <c r="D78" s="1"/>
      <c r="E78" s="59" t="s">
        <v>319</v>
      </c>
      <c r="F78" s="1"/>
      <c r="G78" s="1"/>
      <c r="H78" s="50"/>
      <c r="I78" s="1"/>
      <c r="J78" s="50"/>
      <c r="K78" s="1"/>
      <c r="L78" s="1"/>
      <c r="M78" s="12"/>
      <c r="N78" s="2"/>
      <c r="O78" s="2"/>
      <c r="P78" s="2"/>
      <c r="Q78" s="2"/>
    </row>
    <row r="79" thickBot="1">
      <c r="A79" s="9"/>
      <c r="B79" s="60" t="s">
        <v>82</v>
      </c>
      <c r="C79" s="31"/>
      <c r="D79" s="31"/>
      <c r="E79" s="61" t="s">
        <v>83</v>
      </c>
      <c r="F79" s="31"/>
      <c r="G79" s="31"/>
      <c r="H79" s="62"/>
      <c r="I79" s="31"/>
      <c r="J79" s="62"/>
      <c r="K79" s="31"/>
      <c r="L79" s="31"/>
      <c r="M79" s="12"/>
      <c r="N79" s="2"/>
      <c r="O79" s="2"/>
      <c r="P79" s="2"/>
      <c r="Q79" s="2"/>
    </row>
    <row r="80" thickTop="1">
      <c r="A80" s="9"/>
      <c r="B80" s="51">
        <v>10</v>
      </c>
      <c r="C80" s="52" t="s">
        <v>325</v>
      </c>
      <c r="D80" s="52" t="s">
        <v>147</v>
      </c>
      <c r="E80" s="52" t="s">
        <v>326</v>
      </c>
      <c r="F80" s="52" t="s">
        <v>3</v>
      </c>
      <c r="G80" s="53" t="s">
        <v>171</v>
      </c>
      <c r="H80" s="63">
        <v>91.171000000000006</v>
      </c>
      <c r="I80" s="36">
        <f>ROUND(0,2)</f>
        <v>0</v>
      </c>
      <c r="J80" s="64">
        <f>ROUND(I80*H80,2)</f>
        <v>0</v>
      </c>
      <c r="K80" s="65">
        <v>0.20999999999999999</v>
      </c>
      <c r="L80" s="66">
        <f>IF(ISNUMBER(K80),ROUND(J80*(K80+1),2),0)</f>
        <v>0</v>
      </c>
      <c r="M80" s="12"/>
      <c r="N80" s="2"/>
      <c r="O80" s="2"/>
      <c r="P80" s="2"/>
      <c r="Q80" s="42">
        <f>IF(ISNUMBER(K80),IF(H80&gt;0,IF(I80&gt;0,J80,0),0),0)</f>
        <v>0</v>
      </c>
      <c r="R80" s="27">
        <f>IF(ISNUMBER(K80)=FALSE,J80,0)</f>
        <v>0</v>
      </c>
    </row>
    <row r="81">
      <c r="A81" s="9"/>
      <c r="B81" s="58" t="s">
        <v>76</v>
      </c>
      <c r="C81" s="1"/>
      <c r="D81" s="1"/>
      <c r="E81" s="59" t="s">
        <v>514</v>
      </c>
      <c r="F81" s="1"/>
      <c r="G81" s="1"/>
      <c r="H81" s="50"/>
      <c r="I81" s="1"/>
      <c r="J81" s="50"/>
      <c r="K81" s="1"/>
      <c r="L81" s="1"/>
      <c r="M81" s="12"/>
      <c r="N81" s="2"/>
      <c r="O81" s="2"/>
      <c r="P81" s="2"/>
      <c r="Q81" s="2"/>
    </row>
    <row r="82">
      <c r="A82" s="9"/>
      <c r="B82" s="58" t="s">
        <v>78</v>
      </c>
      <c r="C82" s="1"/>
      <c r="D82" s="1"/>
      <c r="E82" s="59" t="s">
        <v>515</v>
      </c>
      <c r="F82" s="1"/>
      <c r="G82" s="1"/>
      <c r="H82" s="50"/>
      <c r="I82" s="1"/>
      <c r="J82" s="50"/>
      <c r="K82" s="1"/>
      <c r="L82" s="1"/>
      <c r="M82" s="12"/>
      <c r="N82" s="2"/>
      <c r="O82" s="2"/>
      <c r="P82" s="2"/>
      <c r="Q82" s="2"/>
    </row>
    <row r="83">
      <c r="A83" s="9"/>
      <c r="B83" s="58" t="s">
        <v>80</v>
      </c>
      <c r="C83" s="1"/>
      <c r="D83" s="1"/>
      <c r="E83" s="59" t="s">
        <v>329</v>
      </c>
      <c r="F83" s="1"/>
      <c r="G83" s="1"/>
      <c r="H83" s="50"/>
      <c r="I83" s="1"/>
      <c r="J83" s="50"/>
      <c r="K83" s="1"/>
      <c r="L83" s="1"/>
      <c r="M83" s="12"/>
      <c r="N83" s="2"/>
      <c r="O83" s="2"/>
      <c r="P83" s="2"/>
      <c r="Q83" s="2"/>
    </row>
    <row r="84" thickBot="1">
      <c r="A84" s="9"/>
      <c r="B84" s="60" t="s">
        <v>82</v>
      </c>
      <c r="C84" s="31"/>
      <c r="D84" s="31"/>
      <c r="E84" s="61" t="s">
        <v>83</v>
      </c>
      <c r="F84" s="31"/>
      <c r="G84" s="31"/>
      <c r="H84" s="62"/>
      <c r="I84" s="31"/>
      <c r="J84" s="62"/>
      <c r="K84" s="31"/>
      <c r="L84" s="31"/>
      <c r="M84" s="12"/>
      <c r="N84" s="2"/>
      <c r="O84" s="2"/>
      <c r="P84" s="2"/>
      <c r="Q84" s="2"/>
    </row>
    <row r="85" thickTop="1">
      <c r="A85" s="9"/>
      <c r="B85" s="51">
        <v>11</v>
      </c>
      <c r="C85" s="52" t="s">
        <v>336</v>
      </c>
      <c r="D85" s="52" t="s">
        <v>3</v>
      </c>
      <c r="E85" s="52" t="s">
        <v>337</v>
      </c>
      <c r="F85" s="52" t="s">
        <v>3</v>
      </c>
      <c r="G85" s="53" t="s">
        <v>171</v>
      </c>
      <c r="H85" s="63">
        <v>20</v>
      </c>
      <c r="I85" s="36">
        <f>ROUND(0,2)</f>
        <v>0</v>
      </c>
      <c r="J85" s="64">
        <f>ROUND(I85*H85,2)</f>
        <v>0</v>
      </c>
      <c r="K85" s="65">
        <v>0.20999999999999999</v>
      </c>
      <c r="L85" s="66">
        <f>IF(ISNUMBER(K85),ROUND(J85*(K85+1),2),0)</f>
        <v>0</v>
      </c>
      <c r="M85" s="12"/>
      <c r="N85" s="2"/>
      <c r="O85" s="2"/>
      <c r="P85" s="2"/>
      <c r="Q85" s="42">
        <f>IF(ISNUMBER(K85),IF(H85&gt;0,IF(I85&gt;0,J85,0),0),0)</f>
        <v>0</v>
      </c>
      <c r="R85" s="27">
        <f>IF(ISNUMBER(K85)=FALSE,J85,0)</f>
        <v>0</v>
      </c>
    </row>
    <row r="86">
      <c r="A86" s="9"/>
      <c r="B86" s="58" t="s">
        <v>76</v>
      </c>
      <c r="C86" s="1"/>
      <c r="D86" s="1"/>
      <c r="E86" s="59" t="s">
        <v>338</v>
      </c>
      <c r="F86" s="1"/>
      <c r="G86" s="1"/>
      <c r="H86" s="50"/>
      <c r="I86" s="1"/>
      <c r="J86" s="50"/>
      <c r="K86" s="1"/>
      <c r="L86" s="1"/>
      <c r="M86" s="12"/>
      <c r="N86" s="2"/>
      <c r="O86" s="2"/>
      <c r="P86" s="2"/>
      <c r="Q86" s="2"/>
    </row>
    <row r="87">
      <c r="A87" s="9"/>
      <c r="B87" s="58" t="s">
        <v>78</v>
      </c>
      <c r="C87" s="1"/>
      <c r="D87" s="1"/>
      <c r="E87" s="59" t="s">
        <v>516</v>
      </c>
      <c r="F87" s="1"/>
      <c r="G87" s="1"/>
      <c r="H87" s="50"/>
      <c r="I87" s="1"/>
      <c r="J87" s="50"/>
      <c r="K87" s="1"/>
      <c r="L87" s="1"/>
      <c r="M87" s="12"/>
      <c r="N87" s="2"/>
      <c r="O87" s="2"/>
      <c r="P87" s="2"/>
      <c r="Q87" s="2"/>
    </row>
    <row r="88">
      <c r="A88" s="9"/>
      <c r="B88" s="58" t="s">
        <v>80</v>
      </c>
      <c r="C88" s="1"/>
      <c r="D88" s="1"/>
      <c r="E88" s="59" t="s">
        <v>340</v>
      </c>
      <c r="F88" s="1"/>
      <c r="G88" s="1"/>
      <c r="H88" s="50"/>
      <c r="I88" s="1"/>
      <c r="J88" s="50"/>
      <c r="K88" s="1"/>
      <c r="L88" s="1"/>
      <c r="M88" s="12"/>
      <c r="N88" s="2"/>
      <c r="O88" s="2"/>
      <c r="P88" s="2"/>
      <c r="Q88" s="2"/>
    </row>
    <row r="89" thickBot="1">
      <c r="A89" s="9"/>
      <c r="B89" s="60" t="s">
        <v>82</v>
      </c>
      <c r="C89" s="31"/>
      <c r="D89" s="31"/>
      <c r="E89" s="61" t="s">
        <v>83</v>
      </c>
      <c r="F89" s="31"/>
      <c r="G89" s="31"/>
      <c r="H89" s="62"/>
      <c r="I89" s="31"/>
      <c r="J89" s="62"/>
      <c r="K89" s="31"/>
      <c r="L89" s="31"/>
      <c r="M89" s="12"/>
      <c r="N89" s="2"/>
      <c r="O89" s="2"/>
      <c r="P89" s="2"/>
      <c r="Q89" s="2"/>
    </row>
    <row r="90" thickTop="1">
      <c r="A90" s="9"/>
      <c r="B90" s="51">
        <v>12</v>
      </c>
      <c r="C90" s="52" t="s">
        <v>241</v>
      </c>
      <c r="D90" s="52" t="s">
        <v>88</v>
      </c>
      <c r="E90" s="52" t="s">
        <v>242</v>
      </c>
      <c r="F90" s="52" t="s">
        <v>3</v>
      </c>
      <c r="G90" s="53" t="s">
        <v>171</v>
      </c>
      <c r="H90" s="63">
        <v>5.4770000000000003</v>
      </c>
      <c r="I90" s="36">
        <f>ROUND(0,2)</f>
        <v>0</v>
      </c>
      <c r="J90" s="64">
        <f>ROUND(I90*H90,2)</f>
        <v>0</v>
      </c>
      <c r="K90" s="65">
        <v>0.20999999999999999</v>
      </c>
      <c r="L90" s="66">
        <f>IF(ISNUMBER(K90),ROUND(J90*(K90+1),2),0)</f>
        <v>0</v>
      </c>
      <c r="M90" s="12"/>
      <c r="N90" s="2"/>
      <c r="O90" s="2"/>
      <c r="P90" s="2"/>
      <c r="Q90" s="42">
        <f>IF(ISNUMBER(K90),IF(H90&gt;0,IF(I90&gt;0,J90,0),0),0)</f>
        <v>0</v>
      </c>
      <c r="R90" s="27">
        <f>IF(ISNUMBER(K90)=FALSE,J90,0)</f>
        <v>0</v>
      </c>
    </row>
    <row r="91">
      <c r="A91" s="9"/>
      <c r="B91" s="58" t="s">
        <v>76</v>
      </c>
      <c r="C91" s="1"/>
      <c r="D91" s="1"/>
      <c r="E91" s="59" t="s">
        <v>517</v>
      </c>
      <c r="F91" s="1"/>
      <c r="G91" s="1"/>
      <c r="H91" s="50"/>
      <c r="I91" s="1"/>
      <c r="J91" s="50"/>
      <c r="K91" s="1"/>
      <c r="L91" s="1"/>
      <c r="M91" s="12"/>
      <c r="N91" s="2"/>
      <c r="O91" s="2"/>
      <c r="P91" s="2"/>
      <c r="Q91" s="2"/>
    </row>
    <row r="92">
      <c r="A92" s="9"/>
      <c r="B92" s="58" t="s">
        <v>78</v>
      </c>
      <c r="C92" s="1"/>
      <c r="D92" s="1"/>
      <c r="E92" s="59" t="s">
        <v>518</v>
      </c>
      <c r="F92" s="1"/>
      <c r="G92" s="1"/>
      <c r="H92" s="50"/>
      <c r="I92" s="1"/>
      <c r="J92" s="50"/>
      <c r="K92" s="1"/>
      <c r="L92" s="1"/>
      <c r="M92" s="12"/>
      <c r="N92" s="2"/>
      <c r="O92" s="2"/>
      <c r="P92" s="2"/>
      <c r="Q92" s="2"/>
    </row>
    <row r="93">
      <c r="A93" s="9"/>
      <c r="B93" s="58" t="s">
        <v>80</v>
      </c>
      <c r="C93" s="1"/>
      <c r="D93" s="1"/>
      <c r="E93" s="59" t="s">
        <v>245</v>
      </c>
      <c r="F93" s="1"/>
      <c r="G93" s="1"/>
      <c r="H93" s="50"/>
      <c r="I93" s="1"/>
      <c r="J93" s="50"/>
      <c r="K93" s="1"/>
      <c r="L93" s="1"/>
      <c r="M93" s="12"/>
      <c r="N93" s="2"/>
      <c r="O93" s="2"/>
      <c r="P93" s="2"/>
      <c r="Q93" s="2"/>
    </row>
    <row r="94" thickBot="1">
      <c r="A94" s="9"/>
      <c r="B94" s="60" t="s">
        <v>82</v>
      </c>
      <c r="C94" s="31"/>
      <c r="D94" s="31"/>
      <c r="E94" s="61" t="s">
        <v>83</v>
      </c>
      <c r="F94" s="31"/>
      <c r="G94" s="31"/>
      <c r="H94" s="62"/>
      <c r="I94" s="31"/>
      <c r="J94" s="62"/>
      <c r="K94" s="31"/>
      <c r="L94" s="31"/>
      <c r="M94" s="12"/>
      <c r="N94" s="2"/>
      <c r="O94" s="2"/>
      <c r="P94" s="2"/>
      <c r="Q94" s="2"/>
    </row>
    <row r="95" thickTop="1">
      <c r="A95" s="9"/>
      <c r="B95" s="51">
        <v>13</v>
      </c>
      <c r="C95" s="52" t="s">
        <v>346</v>
      </c>
      <c r="D95" s="52" t="s">
        <v>3</v>
      </c>
      <c r="E95" s="52" t="s">
        <v>347</v>
      </c>
      <c r="F95" s="52" t="s">
        <v>3</v>
      </c>
      <c r="G95" s="53" t="s">
        <v>157</v>
      </c>
      <c r="H95" s="63">
        <v>1747</v>
      </c>
      <c r="I95" s="36">
        <f>ROUND(0,2)</f>
        <v>0</v>
      </c>
      <c r="J95" s="64">
        <f>ROUND(I95*H95,2)</f>
        <v>0</v>
      </c>
      <c r="K95" s="65">
        <v>0.20999999999999999</v>
      </c>
      <c r="L95" s="66">
        <f>IF(ISNUMBER(K95),ROUND(J95*(K95+1),2),0)</f>
        <v>0</v>
      </c>
      <c r="M95" s="12"/>
      <c r="N95" s="2"/>
      <c r="O95" s="2"/>
      <c r="P95" s="2"/>
      <c r="Q95" s="42">
        <f>IF(ISNUMBER(K95),IF(H95&gt;0,IF(I95&gt;0,J95,0),0),0)</f>
        <v>0</v>
      </c>
      <c r="R95" s="27">
        <f>IF(ISNUMBER(K95)=FALSE,J95,0)</f>
        <v>0</v>
      </c>
    </row>
    <row r="96">
      <c r="A96" s="9"/>
      <c r="B96" s="58" t="s">
        <v>76</v>
      </c>
      <c r="C96" s="1"/>
      <c r="D96" s="1"/>
      <c r="E96" s="59" t="s">
        <v>3</v>
      </c>
      <c r="F96" s="1"/>
      <c r="G96" s="1"/>
      <c r="H96" s="50"/>
      <c r="I96" s="1"/>
      <c r="J96" s="50"/>
      <c r="K96" s="1"/>
      <c r="L96" s="1"/>
      <c r="M96" s="12"/>
      <c r="N96" s="2"/>
      <c r="O96" s="2"/>
      <c r="P96" s="2"/>
      <c r="Q96" s="2"/>
    </row>
    <row r="97">
      <c r="A97" s="9"/>
      <c r="B97" s="58" t="s">
        <v>78</v>
      </c>
      <c r="C97" s="1"/>
      <c r="D97" s="1"/>
      <c r="E97" s="59" t="s">
        <v>519</v>
      </c>
      <c r="F97" s="1"/>
      <c r="G97" s="1"/>
      <c r="H97" s="50"/>
      <c r="I97" s="1"/>
      <c r="J97" s="50"/>
      <c r="K97" s="1"/>
      <c r="L97" s="1"/>
      <c r="M97" s="12"/>
      <c r="N97" s="2"/>
      <c r="O97" s="2"/>
      <c r="P97" s="2"/>
      <c r="Q97" s="2"/>
    </row>
    <row r="98">
      <c r="A98" s="9"/>
      <c r="B98" s="58" t="s">
        <v>80</v>
      </c>
      <c r="C98" s="1"/>
      <c r="D98" s="1"/>
      <c r="E98" s="59" t="s">
        <v>349</v>
      </c>
      <c r="F98" s="1"/>
      <c r="G98" s="1"/>
      <c r="H98" s="50"/>
      <c r="I98" s="1"/>
      <c r="J98" s="50"/>
      <c r="K98" s="1"/>
      <c r="L98" s="1"/>
      <c r="M98" s="12"/>
      <c r="N98" s="2"/>
      <c r="O98" s="2"/>
      <c r="P98" s="2"/>
      <c r="Q98" s="2"/>
    </row>
    <row r="99" thickBot="1">
      <c r="A99" s="9"/>
      <c r="B99" s="60" t="s">
        <v>82</v>
      </c>
      <c r="C99" s="31"/>
      <c r="D99" s="31"/>
      <c r="E99" s="61" t="s">
        <v>83</v>
      </c>
      <c r="F99" s="31"/>
      <c r="G99" s="31"/>
      <c r="H99" s="62"/>
      <c r="I99" s="31"/>
      <c r="J99" s="62"/>
      <c r="K99" s="31"/>
      <c r="L99" s="31"/>
      <c r="M99" s="12"/>
      <c r="N99" s="2"/>
      <c r="O99" s="2"/>
      <c r="P99" s="2"/>
      <c r="Q99" s="2"/>
    </row>
    <row r="100" thickTop="1" thickBot="1" ht="25" customHeight="1">
      <c r="A100" s="9"/>
      <c r="B100" s="1"/>
      <c r="C100" s="67">
        <v>1</v>
      </c>
      <c r="D100" s="1"/>
      <c r="E100" s="67" t="s">
        <v>134</v>
      </c>
      <c r="F100" s="1"/>
      <c r="G100" s="68" t="s">
        <v>120</v>
      </c>
      <c r="H100" s="69">
        <f>J40+J45+J50+J55+J60+J65+J70+J75+J80+J85+J90+J95</f>
        <v>0</v>
      </c>
      <c r="I100" s="68" t="s">
        <v>121</v>
      </c>
      <c r="J100" s="70">
        <f>(L100-H100)</f>
        <v>0</v>
      </c>
      <c r="K100" s="68" t="s">
        <v>122</v>
      </c>
      <c r="L100" s="71">
        <f>L40+L45+L50+L55+L60+L65+L70+L75+L80+L85+L90+L95</f>
        <v>0</v>
      </c>
      <c r="M100" s="12"/>
      <c r="N100" s="2"/>
      <c r="O100" s="2"/>
      <c r="P100" s="2"/>
      <c r="Q100" s="42">
        <f>0+Q40+Q45+Q50+Q55+Q60+Q65+Q70+Q75+Q80+Q85+Q90+Q95</f>
        <v>0</v>
      </c>
      <c r="R100" s="27">
        <f>0+R40+R45+R50+R55+R60+R65+R70+R75+R80+R85+R90+R95</f>
        <v>0</v>
      </c>
      <c r="S100" s="72">
        <f>Q100*(1+J100)+R100</f>
        <v>0</v>
      </c>
    </row>
    <row r="101" thickTop="1" thickBot="1" ht="25" customHeight="1">
      <c r="A101" s="9"/>
      <c r="B101" s="73"/>
      <c r="C101" s="73"/>
      <c r="D101" s="73"/>
      <c r="E101" s="73"/>
      <c r="F101" s="73"/>
      <c r="G101" s="74" t="s">
        <v>123</v>
      </c>
      <c r="H101" s="75">
        <f>J40+J45+J50+J55+J60+J65+J70+J75+J80+J85+J90+J95</f>
        <v>0</v>
      </c>
      <c r="I101" s="74" t="s">
        <v>124</v>
      </c>
      <c r="J101" s="76">
        <f>0+J100</f>
        <v>0</v>
      </c>
      <c r="K101" s="74" t="s">
        <v>125</v>
      </c>
      <c r="L101" s="77">
        <f>L40+L45+L50+L55+L60+L65+L70+L75+L80+L85+L90+L95</f>
        <v>0</v>
      </c>
      <c r="M101" s="12"/>
      <c r="N101" s="2"/>
      <c r="O101" s="2"/>
      <c r="P101" s="2"/>
      <c r="Q101" s="2"/>
    </row>
    <row r="102" ht="40" customHeight="1">
      <c r="A102" s="9"/>
      <c r="B102" s="78" t="s">
        <v>350</v>
      </c>
      <c r="C102" s="1"/>
      <c r="D102" s="1"/>
      <c r="E102" s="1"/>
      <c r="F102" s="1"/>
      <c r="G102" s="1"/>
      <c r="H102" s="50"/>
      <c r="I102" s="1"/>
      <c r="J102" s="50"/>
      <c r="K102" s="1"/>
      <c r="L102" s="1"/>
      <c r="M102" s="12"/>
      <c r="N102" s="2"/>
      <c r="O102" s="2"/>
      <c r="P102" s="2"/>
      <c r="Q102" s="2"/>
    </row>
    <row r="103">
      <c r="A103" s="9"/>
      <c r="B103" s="51">
        <v>14</v>
      </c>
      <c r="C103" s="52" t="s">
        <v>356</v>
      </c>
      <c r="D103" s="52" t="s">
        <v>3</v>
      </c>
      <c r="E103" s="52" t="s">
        <v>357</v>
      </c>
      <c r="F103" s="52" t="s">
        <v>3</v>
      </c>
      <c r="G103" s="53" t="s">
        <v>171</v>
      </c>
      <c r="H103" s="54">
        <v>956</v>
      </c>
      <c r="I103" s="25">
        <f>ROUND(0,2)</f>
        <v>0</v>
      </c>
      <c r="J103" s="55">
        <f>ROUND(I103*H103,2)</f>
        <v>0</v>
      </c>
      <c r="K103" s="56">
        <v>0.20999999999999999</v>
      </c>
      <c r="L103" s="57">
        <f>IF(ISNUMBER(K103),ROUND(J103*(K103+1),2),0)</f>
        <v>0</v>
      </c>
      <c r="M103" s="12"/>
      <c r="N103" s="2"/>
      <c r="O103" s="2"/>
      <c r="P103" s="2"/>
      <c r="Q103" s="42">
        <f>IF(ISNUMBER(K103),IF(H103&gt;0,IF(I103&gt;0,J103,0),0),0)</f>
        <v>0</v>
      </c>
      <c r="R103" s="27">
        <f>IF(ISNUMBER(K103)=FALSE,J103,0)</f>
        <v>0</v>
      </c>
    </row>
    <row r="104">
      <c r="A104" s="9"/>
      <c r="B104" s="58" t="s">
        <v>76</v>
      </c>
      <c r="C104" s="1"/>
      <c r="D104" s="1"/>
      <c r="E104" s="59" t="s">
        <v>358</v>
      </c>
      <c r="F104" s="1"/>
      <c r="G104" s="1"/>
      <c r="H104" s="50"/>
      <c r="I104" s="1"/>
      <c r="J104" s="50"/>
      <c r="K104" s="1"/>
      <c r="L104" s="1"/>
      <c r="M104" s="12"/>
      <c r="N104" s="2"/>
      <c r="O104" s="2"/>
      <c r="P104" s="2"/>
      <c r="Q104" s="2"/>
    </row>
    <row r="105">
      <c r="A105" s="9"/>
      <c r="B105" s="58" t="s">
        <v>78</v>
      </c>
      <c r="C105" s="1"/>
      <c r="D105" s="1"/>
      <c r="E105" s="59" t="s">
        <v>520</v>
      </c>
      <c r="F105" s="1"/>
      <c r="G105" s="1"/>
      <c r="H105" s="50"/>
      <c r="I105" s="1"/>
      <c r="J105" s="50"/>
      <c r="K105" s="1"/>
      <c r="L105" s="1"/>
      <c r="M105" s="12"/>
      <c r="N105" s="2"/>
      <c r="O105" s="2"/>
      <c r="P105" s="2"/>
      <c r="Q105" s="2"/>
    </row>
    <row r="106">
      <c r="A106" s="9"/>
      <c r="B106" s="58" t="s">
        <v>80</v>
      </c>
      <c r="C106" s="1"/>
      <c r="D106" s="1"/>
      <c r="E106" s="59" t="s">
        <v>360</v>
      </c>
      <c r="F106" s="1"/>
      <c r="G106" s="1"/>
      <c r="H106" s="50"/>
      <c r="I106" s="1"/>
      <c r="J106" s="50"/>
      <c r="K106" s="1"/>
      <c r="L106" s="1"/>
      <c r="M106" s="12"/>
      <c r="N106" s="2"/>
      <c r="O106" s="2"/>
      <c r="P106" s="2"/>
      <c r="Q106" s="2"/>
    </row>
    <row r="107" thickBot="1">
      <c r="A107" s="9"/>
      <c r="B107" s="60" t="s">
        <v>82</v>
      </c>
      <c r="C107" s="31"/>
      <c r="D107" s="31"/>
      <c r="E107" s="61" t="s">
        <v>83</v>
      </c>
      <c r="F107" s="31"/>
      <c r="G107" s="31"/>
      <c r="H107" s="62"/>
      <c r="I107" s="31"/>
      <c r="J107" s="62"/>
      <c r="K107" s="31"/>
      <c r="L107" s="31"/>
      <c r="M107" s="12"/>
      <c r="N107" s="2"/>
      <c r="O107" s="2"/>
      <c r="P107" s="2"/>
      <c r="Q107" s="2"/>
    </row>
    <row r="108" thickTop="1">
      <c r="A108" s="9"/>
      <c r="B108" s="51">
        <v>15</v>
      </c>
      <c r="C108" s="52" t="s">
        <v>361</v>
      </c>
      <c r="D108" s="52" t="s">
        <v>3</v>
      </c>
      <c r="E108" s="52" t="s">
        <v>362</v>
      </c>
      <c r="F108" s="52" t="s">
        <v>3</v>
      </c>
      <c r="G108" s="53" t="s">
        <v>157</v>
      </c>
      <c r="H108" s="63">
        <v>1912</v>
      </c>
      <c r="I108" s="36">
        <f>ROUND(0,2)</f>
        <v>0</v>
      </c>
      <c r="J108" s="64">
        <f>ROUND(I108*H108,2)</f>
        <v>0</v>
      </c>
      <c r="K108" s="65">
        <v>0.20999999999999999</v>
      </c>
      <c r="L108" s="66">
        <f>IF(ISNUMBER(K108),ROUND(J108*(K108+1),2),0)</f>
        <v>0</v>
      </c>
      <c r="M108" s="12"/>
      <c r="N108" s="2"/>
      <c r="O108" s="2"/>
      <c r="P108" s="2"/>
      <c r="Q108" s="42">
        <f>IF(ISNUMBER(K108),IF(H108&gt;0,IF(I108&gt;0,J108,0),0),0)</f>
        <v>0</v>
      </c>
      <c r="R108" s="27">
        <f>IF(ISNUMBER(K108)=FALSE,J108,0)</f>
        <v>0</v>
      </c>
    </row>
    <row r="109">
      <c r="A109" s="9"/>
      <c r="B109" s="58" t="s">
        <v>76</v>
      </c>
      <c r="C109" s="1"/>
      <c r="D109" s="1"/>
      <c r="E109" s="59" t="s">
        <v>363</v>
      </c>
      <c r="F109" s="1"/>
      <c r="G109" s="1"/>
      <c r="H109" s="50"/>
      <c r="I109" s="1"/>
      <c r="J109" s="50"/>
      <c r="K109" s="1"/>
      <c r="L109" s="1"/>
      <c r="M109" s="12"/>
      <c r="N109" s="2"/>
      <c r="O109" s="2"/>
      <c r="P109" s="2"/>
      <c r="Q109" s="2"/>
    </row>
    <row r="110">
      <c r="A110" s="9"/>
      <c r="B110" s="58" t="s">
        <v>78</v>
      </c>
      <c r="C110" s="1"/>
      <c r="D110" s="1"/>
      <c r="E110" s="59" t="s">
        <v>521</v>
      </c>
      <c r="F110" s="1"/>
      <c r="G110" s="1"/>
      <c r="H110" s="50"/>
      <c r="I110" s="1"/>
      <c r="J110" s="50"/>
      <c r="K110" s="1"/>
      <c r="L110" s="1"/>
      <c r="M110" s="12"/>
      <c r="N110" s="2"/>
      <c r="O110" s="2"/>
      <c r="P110" s="2"/>
      <c r="Q110" s="2"/>
    </row>
    <row r="111">
      <c r="A111" s="9"/>
      <c r="B111" s="58" t="s">
        <v>80</v>
      </c>
      <c r="C111" s="1"/>
      <c r="D111" s="1"/>
      <c r="E111" s="59" t="s">
        <v>365</v>
      </c>
      <c r="F111" s="1"/>
      <c r="G111" s="1"/>
      <c r="H111" s="50"/>
      <c r="I111" s="1"/>
      <c r="J111" s="50"/>
      <c r="K111" s="1"/>
      <c r="L111" s="1"/>
      <c r="M111" s="12"/>
      <c r="N111" s="2"/>
      <c r="O111" s="2"/>
      <c r="P111" s="2"/>
      <c r="Q111" s="2"/>
    </row>
    <row r="112" thickBot="1">
      <c r="A112" s="9"/>
      <c r="B112" s="60" t="s">
        <v>82</v>
      </c>
      <c r="C112" s="31"/>
      <c r="D112" s="31"/>
      <c r="E112" s="61" t="s">
        <v>83</v>
      </c>
      <c r="F112" s="31"/>
      <c r="G112" s="31"/>
      <c r="H112" s="62"/>
      <c r="I112" s="31"/>
      <c r="J112" s="62"/>
      <c r="K112" s="31"/>
      <c r="L112" s="31"/>
      <c r="M112" s="12"/>
      <c r="N112" s="2"/>
      <c r="O112" s="2"/>
      <c r="P112" s="2"/>
      <c r="Q112" s="2"/>
    </row>
    <row r="113" thickTop="1" thickBot="1" ht="25" customHeight="1">
      <c r="A113" s="9"/>
      <c r="B113" s="1"/>
      <c r="C113" s="67">
        <v>2</v>
      </c>
      <c r="D113" s="1"/>
      <c r="E113" s="67" t="s">
        <v>266</v>
      </c>
      <c r="F113" s="1"/>
      <c r="G113" s="68" t="s">
        <v>120</v>
      </c>
      <c r="H113" s="69">
        <f>J103+J108</f>
        <v>0</v>
      </c>
      <c r="I113" s="68" t="s">
        <v>121</v>
      </c>
      <c r="J113" s="70">
        <f>(L113-H113)</f>
        <v>0</v>
      </c>
      <c r="K113" s="68" t="s">
        <v>122</v>
      </c>
      <c r="L113" s="71">
        <f>L103+L108</f>
        <v>0</v>
      </c>
      <c r="M113" s="12"/>
      <c r="N113" s="2"/>
      <c r="O113" s="2"/>
      <c r="P113" s="2"/>
      <c r="Q113" s="42">
        <f>0+Q103+Q108</f>
        <v>0</v>
      </c>
      <c r="R113" s="27">
        <f>0+R103+R108</f>
        <v>0</v>
      </c>
      <c r="S113" s="72">
        <f>Q113*(1+J113)+R113</f>
        <v>0</v>
      </c>
    </row>
    <row r="114" thickTop="1" thickBot="1" ht="25" customHeight="1">
      <c r="A114" s="9"/>
      <c r="B114" s="73"/>
      <c r="C114" s="73"/>
      <c r="D114" s="73"/>
      <c r="E114" s="73"/>
      <c r="F114" s="73"/>
      <c r="G114" s="74" t="s">
        <v>123</v>
      </c>
      <c r="H114" s="75">
        <f>J103+J108</f>
        <v>0</v>
      </c>
      <c r="I114" s="74" t="s">
        <v>124</v>
      </c>
      <c r="J114" s="76">
        <f>0+J113</f>
        <v>0</v>
      </c>
      <c r="K114" s="74" t="s">
        <v>125</v>
      </c>
      <c r="L114" s="77">
        <f>L103+L108</f>
        <v>0</v>
      </c>
      <c r="M114" s="12"/>
      <c r="N114" s="2"/>
      <c r="O114" s="2"/>
      <c r="P114" s="2"/>
      <c r="Q114" s="2"/>
    </row>
    <row r="115" ht="40" customHeight="1">
      <c r="A115" s="9"/>
      <c r="B115" s="78" t="s">
        <v>370</v>
      </c>
      <c r="C115" s="1"/>
      <c r="D115" s="1"/>
      <c r="E115" s="1"/>
      <c r="F115" s="1"/>
      <c r="G115" s="1"/>
      <c r="H115" s="50"/>
      <c r="I115" s="1"/>
      <c r="J115" s="50"/>
      <c r="K115" s="1"/>
      <c r="L115" s="1"/>
      <c r="M115" s="12"/>
      <c r="N115" s="2"/>
      <c r="O115" s="2"/>
      <c r="P115" s="2"/>
      <c r="Q115" s="2"/>
    </row>
    <row r="116">
      <c r="A116" s="9"/>
      <c r="B116" s="51">
        <v>16</v>
      </c>
      <c r="C116" s="52" t="s">
        <v>371</v>
      </c>
      <c r="D116" s="52" t="s">
        <v>85</v>
      </c>
      <c r="E116" s="52" t="s">
        <v>372</v>
      </c>
      <c r="F116" s="52" t="s">
        <v>3</v>
      </c>
      <c r="G116" s="53" t="s">
        <v>171</v>
      </c>
      <c r="H116" s="54">
        <v>1.4399999999999999</v>
      </c>
      <c r="I116" s="25">
        <f>ROUND(0,2)</f>
        <v>0</v>
      </c>
      <c r="J116" s="55">
        <f>ROUND(I116*H116,2)</f>
        <v>0</v>
      </c>
      <c r="K116" s="56">
        <v>0.20999999999999999</v>
      </c>
      <c r="L116" s="57">
        <f>IF(ISNUMBER(K116),ROUND(J116*(K116+1),2),0)</f>
        <v>0</v>
      </c>
      <c r="M116" s="12"/>
      <c r="N116" s="2"/>
      <c r="O116" s="2"/>
      <c r="P116" s="2"/>
      <c r="Q116" s="42">
        <f>IF(ISNUMBER(K116),IF(H116&gt;0,IF(I116&gt;0,J116,0),0),0)</f>
        <v>0</v>
      </c>
      <c r="R116" s="27">
        <f>IF(ISNUMBER(K116)=FALSE,J116,0)</f>
        <v>0</v>
      </c>
    </row>
    <row r="117">
      <c r="A117" s="9"/>
      <c r="B117" s="58" t="s">
        <v>76</v>
      </c>
      <c r="C117" s="1"/>
      <c r="D117" s="1"/>
      <c r="E117" s="59" t="s">
        <v>522</v>
      </c>
      <c r="F117" s="1"/>
      <c r="G117" s="1"/>
      <c r="H117" s="50"/>
      <c r="I117" s="1"/>
      <c r="J117" s="50"/>
      <c r="K117" s="1"/>
      <c r="L117" s="1"/>
      <c r="M117" s="12"/>
      <c r="N117" s="2"/>
      <c r="O117" s="2"/>
      <c r="P117" s="2"/>
      <c r="Q117" s="2"/>
    </row>
    <row r="118">
      <c r="A118" s="9"/>
      <c r="B118" s="58" t="s">
        <v>78</v>
      </c>
      <c r="C118" s="1"/>
      <c r="D118" s="1"/>
      <c r="E118" s="59" t="s">
        <v>523</v>
      </c>
      <c r="F118" s="1"/>
      <c r="G118" s="1"/>
      <c r="H118" s="50"/>
      <c r="I118" s="1"/>
      <c r="J118" s="50"/>
      <c r="K118" s="1"/>
      <c r="L118" s="1"/>
      <c r="M118" s="12"/>
      <c r="N118" s="2"/>
      <c r="O118" s="2"/>
      <c r="P118" s="2"/>
      <c r="Q118" s="2"/>
    </row>
    <row r="119">
      <c r="A119" s="9"/>
      <c r="B119" s="58" t="s">
        <v>80</v>
      </c>
      <c r="C119" s="1"/>
      <c r="D119" s="1"/>
      <c r="E119" s="59" t="s">
        <v>360</v>
      </c>
      <c r="F119" s="1"/>
      <c r="G119" s="1"/>
      <c r="H119" s="50"/>
      <c r="I119" s="1"/>
      <c r="J119" s="50"/>
      <c r="K119" s="1"/>
      <c r="L119" s="1"/>
      <c r="M119" s="12"/>
      <c r="N119" s="2"/>
      <c r="O119" s="2"/>
      <c r="P119" s="2"/>
      <c r="Q119" s="2"/>
    </row>
    <row r="120" thickBot="1">
      <c r="A120" s="9"/>
      <c r="B120" s="60" t="s">
        <v>82</v>
      </c>
      <c r="C120" s="31"/>
      <c r="D120" s="31"/>
      <c r="E120" s="61" t="s">
        <v>83</v>
      </c>
      <c r="F120" s="31"/>
      <c r="G120" s="31"/>
      <c r="H120" s="62"/>
      <c r="I120" s="31"/>
      <c r="J120" s="62"/>
      <c r="K120" s="31"/>
      <c r="L120" s="31"/>
      <c r="M120" s="12"/>
      <c r="N120" s="2"/>
      <c r="O120" s="2"/>
      <c r="P120" s="2"/>
      <c r="Q120" s="2"/>
    </row>
    <row r="121" thickTop="1" thickBot="1" ht="25" customHeight="1">
      <c r="A121" s="9"/>
      <c r="B121" s="1"/>
      <c r="C121" s="67">
        <v>4</v>
      </c>
      <c r="D121" s="1"/>
      <c r="E121" s="67" t="s">
        <v>267</v>
      </c>
      <c r="F121" s="1"/>
      <c r="G121" s="68" t="s">
        <v>120</v>
      </c>
      <c r="H121" s="69">
        <f>0+J116</f>
        <v>0</v>
      </c>
      <c r="I121" s="68" t="s">
        <v>121</v>
      </c>
      <c r="J121" s="70">
        <f>(L121-H121)</f>
        <v>0</v>
      </c>
      <c r="K121" s="68" t="s">
        <v>122</v>
      </c>
      <c r="L121" s="71">
        <f>0+L116</f>
        <v>0</v>
      </c>
      <c r="M121" s="12"/>
      <c r="N121" s="2"/>
      <c r="O121" s="2"/>
      <c r="P121" s="2"/>
      <c r="Q121" s="42">
        <f>0+Q116</f>
        <v>0</v>
      </c>
      <c r="R121" s="27">
        <f>0+R116</f>
        <v>0</v>
      </c>
      <c r="S121" s="72">
        <f>Q121*(1+J121)+R121</f>
        <v>0</v>
      </c>
    </row>
    <row r="122" thickTop="1" thickBot="1" ht="25" customHeight="1">
      <c r="A122" s="9"/>
      <c r="B122" s="73"/>
      <c r="C122" s="73"/>
      <c r="D122" s="73"/>
      <c r="E122" s="73"/>
      <c r="F122" s="73"/>
      <c r="G122" s="74" t="s">
        <v>123</v>
      </c>
      <c r="H122" s="75">
        <f>0+J116</f>
        <v>0</v>
      </c>
      <c r="I122" s="74" t="s">
        <v>124</v>
      </c>
      <c r="J122" s="76">
        <f>0+J121</f>
        <v>0</v>
      </c>
      <c r="K122" s="74" t="s">
        <v>125</v>
      </c>
      <c r="L122" s="77">
        <f>0+L116</f>
        <v>0</v>
      </c>
      <c r="M122" s="12"/>
      <c r="N122" s="2"/>
      <c r="O122" s="2"/>
      <c r="P122" s="2"/>
      <c r="Q122" s="2"/>
    </row>
    <row r="123" ht="40" customHeight="1">
      <c r="A123" s="9"/>
      <c r="B123" s="78" t="s">
        <v>384</v>
      </c>
      <c r="C123" s="1"/>
      <c r="D123" s="1"/>
      <c r="E123" s="1"/>
      <c r="F123" s="1"/>
      <c r="G123" s="1"/>
      <c r="H123" s="50"/>
      <c r="I123" s="1"/>
      <c r="J123" s="50"/>
      <c r="K123" s="1"/>
      <c r="L123" s="1"/>
      <c r="M123" s="12"/>
      <c r="N123" s="2"/>
      <c r="O123" s="2"/>
      <c r="P123" s="2"/>
      <c r="Q123" s="2"/>
    </row>
    <row r="124">
      <c r="A124" s="9"/>
      <c r="B124" s="51">
        <v>17</v>
      </c>
      <c r="C124" s="52" t="s">
        <v>385</v>
      </c>
      <c r="D124" s="52" t="s">
        <v>85</v>
      </c>
      <c r="E124" s="52" t="s">
        <v>386</v>
      </c>
      <c r="F124" s="52" t="s">
        <v>3</v>
      </c>
      <c r="G124" s="53" t="s">
        <v>157</v>
      </c>
      <c r="H124" s="54">
        <v>51</v>
      </c>
      <c r="I124" s="25">
        <f>ROUND(0,2)</f>
        <v>0</v>
      </c>
      <c r="J124" s="55">
        <f>ROUND(I124*H124,2)</f>
        <v>0</v>
      </c>
      <c r="K124" s="56">
        <v>0.20999999999999999</v>
      </c>
      <c r="L124" s="57">
        <f>IF(ISNUMBER(K124),ROUND(J124*(K124+1),2),0)</f>
        <v>0</v>
      </c>
      <c r="M124" s="12"/>
      <c r="N124" s="2"/>
      <c r="O124" s="2"/>
      <c r="P124" s="2"/>
      <c r="Q124" s="42">
        <f>IF(ISNUMBER(K124),IF(H124&gt;0,IF(I124&gt;0,J124,0),0),0)</f>
        <v>0</v>
      </c>
      <c r="R124" s="27">
        <f>IF(ISNUMBER(K124)=FALSE,J124,0)</f>
        <v>0</v>
      </c>
    </row>
    <row r="125">
      <c r="A125" s="9"/>
      <c r="B125" s="58" t="s">
        <v>76</v>
      </c>
      <c r="C125" s="1"/>
      <c r="D125" s="1"/>
      <c r="E125" s="59" t="s">
        <v>524</v>
      </c>
      <c r="F125" s="1"/>
      <c r="G125" s="1"/>
      <c r="H125" s="50"/>
      <c r="I125" s="1"/>
      <c r="J125" s="50"/>
      <c r="K125" s="1"/>
      <c r="L125" s="1"/>
      <c r="M125" s="12"/>
      <c r="N125" s="2"/>
      <c r="O125" s="2"/>
      <c r="P125" s="2"/>
      <c r="Q125" s="2"/>
    </row>
    <row r="126">
      <c r="A126" s="9"/>
      <c r="B126" s="58" t="s">
        <v>78</v>
      </c>
      <c r="C126" s="1"/>
      <c r="D126" s="1"/>
      <c r="E126" s="59" t="s">
        <v>525</v>
      </c>
      <c r="F126" s="1"/>
      <c r="G126" s="1"/>
      <c r="H126" s="50"/>
      <c r="I126" s="1"/>
      <c r="J126" s="50"/>
      <c r="K126" s="1"/>
      <c r="L126" s="1"/>
      <c r="M126" s="12"/>
      <c r="N126" s="2"/>
      <c r="O126" s="2"/>
      <c r="P126" s="2"/>
      <c r="Q126" s="2"/>
    </row>
    <row r="127">
      <c r="A127" s="9"/>
      <c r="B127" s="58" t="s">
        <v>80</v>
      </c>
      <c r="C127" s="1"/>
      <c r="D127" s="1"/>
      <c r="E127" s="59" t="s">
        <v>389</v>
      </c>
      <c r="F127" s="1"/>
      <c r="G127" s="1"/>
      <c r="H127" s="50"/>
      <c r="I127" s="1"/>
      <c r="J127" s="50"/>
      <c r="K127" s="1"/>
      <c r="L127" s="1"/>
      <c r="M127" s="12"/>
      <c r="N127" s="2"/>
      <c r="O127" s="2"/>
      <c r="P127" s="2"/>
      <c r="Q127" s="2"/>
    </row>
    <row r="128" thickBot="1">
      <c r="A128" s="9"/>
      <c r="B128" s="60" t="s">
        <v>82</v>
      </c>
      <c r="C128" s="31"/>
      <c r="D128" s="31"/>
      <c r="E128" s="61" t="s">
        <v>83</v>
      </c>
      <c r="F128" s="31"/>
      <c r="G128" s="31"/>
      <c r="H128" s="62"/>
      <c r="I128" s="31"/>
      <c r="J128" s="62"/>
      <c r="K128" s="31"/>
      <c r="L128" s="31"/>
      <c r="M128" s="12"/>
      <c r="N128" s="2"/>
      <c r="O128" s="2"/>
      <c r="P128" s="2"/>
      <c r="Q128" s="2"/>
    </row>
    <row r="129" thickTop="1">
      <c r="A129" s="9"/>
      <c r="B129" s="51">
        <v>18</v>
      </c>
      <c r="C129" s="52" t="s">
        <v>385</v>
      </c>
      <c r="D129" s="52" t="s">
        <v>88</v>
      </c>
      <c r="E129" s="52" t="s">
        <v>386</v>
      </c>
      <c r="F129" s="52" t="s">
        <v>3</v>
      </c>
      <c r="G129" s="53" t="s">
        <v>157</v>
      </c>
      <c r="H129" s="63">
        <v>1747</v>
      </c>
      <c r="I129" s="36">
        <f>ROUND(0,2)</f>
        <v>0</v>
      </c>
      <c r="J129" s="64">
        <f>ROUND(I129*H129,2)</f>
        <v>0</v>
      </c>
      <c r="K129" s="65">
        <v>0.20999999999999999</v>
      </c>
      <c r="L129" s="66">
        <f>IF(ISNUMBER(K129),ROUND(J129*(K129+1),2),0)</f>
        <v>0</v>
      </c>
      <c r="M129" s="12"/>
      <c r="N129" s="2"/>
      <c r="O129" s="2"/>
      <c r="P129" s="2"/>
      <c r="Q129" s="42">
        <f>IF(ISNUMBER(K129),IF(H129&gt;0,IF(I129&gt;0,J129,0),0),0)</f>
        <v>0</v>
      </c>
      <c r="R129" s="27">
        <f>IF(ISNUMBER(K129)=FALSE,J129,0)</f>
        <v>0</v>
      </c>
    </row>
    <row r="130">
      <c r="A130" s="9"/>
      <c r="B130" s="58" t="s">
        <v>76</v>
      </c>
      <c r="C130" s="1"/>
      <c r="D130" s="1"/>
      <c r="E130" s="59" t="s">
        <v>387</v>
      </c>
      <c r="F130" s="1"/>
      <c r="G130" s="1"/>
      <c r="H130" s="50"/>
      <c r="I130" s="1"/>
      <c r="J130" s="50"/>
      <c r="K130" s="1"/>
      <c r="L130" s="1"/>
      <c r="M130" s="12"/>
      <c r="N130" s="2"/>
      <c r="O130" s="2"/>
      <c r="P130" s="2"/>
      <c r="Q130" s="2"/>
    </row>
    <row r="131">
      <c r="A131" s="9"/>
      <c r="B131" s="58" t="s">
        <v>78</v>
      </c>
      <c r="C131" s="1"/>
      <c r="D131" s="1"/>
      <c r="E131" s="59" t="s">
        <v>526</v>
      </c>
      <c r="F131" s="1"/>
      <c r="G131" s="1"/>
      <c r="H131" s="50"/>
      <c r="I131" s="1"/>
      <c r="J131" s="50"/>
      <c r="K131" s="1"/>
      <c r="L131" s="1"/>
      <c r="M131" s="12"/>
      <c r="N131" s="2"/>
      <c r="O131" s="2"/>
      <c r="P131" s="2"/>
      <c r="Q131" s="2"/>
    </row>
    <row r="132">
      <c r="A132" s="9"/>
      <c r="B132" s="58" t="s">
        <v>80</v>
      </c>
      <c r="C132" s="1"/>
      <c r="D132" s="1"/>
      <c r="E132" s="59" t="s">
        <v>389</v>
      </c>
      <c r="F132" s="1"/>
      <c r="G132" s="1"/>
      <c r="H132" s="50"/>
      <c r="I132" s="1"/>
      <c r="J132" s="50"/>
      <c r="K132" s="1"/>
      <c r="L132" s="1"/>
      <c r="M132" s="12"/>
      <c r="N132" s="2"/>
      <c r="O132" s="2"/>
      <c r="P132" s="2"/>
      <c r="Q132" s="2"/>
    </row>
    <row r="133" thickBot="1">
      <c r="A133" s="9"/>
      <c r="B133" s="60" t="s">
        <v>82</v>
      </c>
      <c r="C133" s="31"/>
      <c r="D133" s="31"/>
      <c r="E133" s="61" t="s">
        <v>83</v>
      </c>
      <c r="F133" s="31"/>
      <c r="G133" s="31"/>
      <c r="H133" s="62"/>
      <c r="I133" s="31"/>
      <c r="J133" s="62"/>
      <c r="K133" s="31"/>
      <c r="L133" s="31"/>
      <c r="M133" s="12"/>
      <c r="N133" s="2"/>
      <c r="O133" s="2"/>
      <c r="P133" s="2"/>
      <c r="Q133" s="2"/>
    </row>
    <row r="134" thickTop="1">
      <c r="A134" s="9"/>
      <c r="B134" s="51">
        <v>19</v>
      </c>
      <c r="C134" s="52" t="s">
        <v>390</v>
      </c>
      <c r="D134" s="52" t="s">
        <v>85</v>
      </c>
      <c r="E134" s="52" t="s">
        <v>391</v>
      </c>
      <c r="F134" s="52" t="s">
        <v>3</v>
      </c>
      <c r="G134" s="53" t="s">
        <v>157</v>
      </c>
      <c r="H134" s="63">
        <v>1515</v>
      </c>
      <c r="I134" s="36">
        <f>ROUND(0,2)</f>
        <v>0</v>
      </c>
      <c r="J134" s="64">
        <f>ROUND(I134*H134,2)</f>
        <v>0</v>
      </c>
      <c r="K134" s="65">
        <v>0.20999999999999999</v>
      </c>
      <c r="L134" s="66">
        <f>IF(ISNUMBER(K134),ROUND(J134*(K134+1),2),0)</f>
        <v>0</v>
      </c>
      <c r="M134" s="12"/>
      <c r="N134" s="2"/>
      <c r="O134" s="2"/>
      <c r="P134" s="2"/>
      <c r="Q134" s="42">
        <f>IF(ISNUMBER(K134),IF(H134&gt;0,IF(I134&gt;0,J134,0),0),0)</f>
        <v>0</v>
      </c>
      <c r="R134" s="27">
        <f>IF(ISNUMBER(K134)=FALSE,J134,0)</f>
        <v>0</v>
      </c>
    </row>
    <row r="135">
      <c r="A135" s="9"/>
      <c r="B135" s="58" t="s">
        <v>76</v>
      </c>
      <c r="C135" s="1"/>
      <c r="D135" s="1"/>
      <c r="E135" s="59" t="s">
        <v>392</v>
      </c>
      <c r="F135" s="1"/>
      <c r="G135" s="1"/>
      <c r="H135" s="50"/>
      <c r="I135" s="1"/>
      <c r="J135" s="50"/>
      <c r="K135" s="1"/>
      <c r="L135" s="1"/>
      <c r="M135" s="12"/>
      <c r="N135" s="2"/>
      <c r="O135" s="2"/>
      <c r="P135" s="2"/>
      <c r="Q135" s="2"/>
    </row>
    <row r="136">
      <c r="A136" s="9"/>
      <c r="B136" s="58" t="s">
        <v>78</v>
      </c>
      <c r="C136" s="1"/>
      <c r="D136" s="1"/>
      <c r="E136" s="59" t="s">
        <v>527</v>
      </c>
      <c r="F136" s="1"/>
      <c r="G136" s="1"/>
      <c r="H136" s="50"/>
      <c r="I136" s="1"/>
      <c r="J136" s="50"/>
      <c r="K136" s="1"/>
      <c r="L136" s="1"/>
      <c r="M136" s="12"/>
      <c r="N136" s="2"/>
      <c r="O136" s="2"/>
      <c r="P136" s="2"/>
      <c r="Q136" s="2"/>
    </row>
    <row r="137">
      <c r="A137" s="9"/>
      <c r="B137" s="58" t="s">
        <v>80</v>
      </c>
      <c r="C137" s="1"/>
      <c r="D137" s="1"/>
      <c r="E137" s="59" t="s">
        <v>389</v>
      </c>
      <c r="F137" s="1"/>
      <c r="G137" s="1"/>
      <c r="H137" s="50"/>
      <c r="I137" s="1"/>
      <c r="J137" s="50"/>
      <c r="K137" s="1"/>
      <c r="L137" s="1"/>
      <c r="M137" s="12"/>
      <c r="N137" s="2"/>
      <c r="O137" s="2"/>
      <c r="P137" s="2"/>
      <c r="Q137" s="2"/>
    </row>
    <row r="138" thickBot="1">
      <c r="A138" s="9"/>
      <c r="B138" s="60" t="s">
        <v>82</v>
      </c>
      <c r="C138" s="31"/>
      <c r="D138" s="31"/>
      <c r="E138" s="61" t="s">
        <v>83</v>
      </c>
      <c r="F138" s="31"/>
      <c r="G138" s="31"/>
      <c r="H138" s="62"/>
      <c r="I138" s="31"/>
      <c r="J138" s="62"/>
      <c r="K138" s="31"/>
      <c r="L138" s="31"/>
      <c r="M138" s="12"/>
      <c r="N138" s="2"/>
      <c r="O138" s="2"/>
      <c r="P138" s="2"/>
      <c r="Q138" s="2"/>
    </row>
    <row r="139" thickTop="1">
      <c r="A139" s="9"/>
      <c r="B139" s="51">
        <v>20</v>
      </c>
      <c r="C139" s="52" t="s">
        <v>394</v>
      </c>
      <c r="D139" s="52" t="s">
        <v>3</v>
      </c>
      <c r="E139" s="52" t="s">
        <v>395</v>
      </c>
      <c r="F139" s="52" t="s">
        <v>3</v>
      </c>
      <c r="G139" s="53" t="s">
        <v>171</v>
      </c>
      <c r="H139" s="63">
        <v>29.699999999999999</v>
      </c>
      <c r="I139" s="36">
        <f>ROUND(0,2)</f>
        <v>0</v>
      </c>
      <c r="J139" s="64">
        <f>ROUND(I139*H139,2)</f>
        <v>0</v>
      </c>
      <c r="K139" s="65">
        <v>0.20999999999999999</v>
      </c>
      <c r="L139" s="66">
        <f>IF(ISNUMBER(K139),ROUND(J139*(K139+1),2),0)</f>
        <v>0</v>
      </c>
      <c r="M139" s="12"/>
      <c r="N139" s="2"/>
      <c r="O139" s="2"/>
      <c r="P139" s="2"/>
      <c r="Q139" s="42">
        <f>IF(ISNUMBER(K139),IF(H139&gt;0,IF(I139&gt;0,J139,0),0),0)</f>
        <v>0</v>
      </c>
      <c r="R139" s="27">
        <f>IF(ISNUMBER(K139)=FALSE,J139,0)</f>
        <v>0</v>
      </c>
    </row>
    <row r="140">
      <c r="A140" s="9"/>
      <c r="B140" s="58" t="s">
        <v>76</v>
      </c>
      <c r="C140" s="1"/>
      <c r="D140" s="1"/>
      <c r="E140" s="59" t="s">
        <v>528</v>
      </c>
      <c r="F140" s="1"/>
      <c r="G140" s="1"/>
      <c r="H140" s="50"/>
      <c r="I140" s="1"/>
      <c r="J140" s="50"/>
      <c r="K140" s="1"/>
      <c r="L140" s="1"/>
      <c r="M140" s="12"/>
      <c r="N140" s="2"/>
      <c r="O140" s="2"/>
      <c r="P140" s="2"/>
      <c r="Q140" s="2"/>
    </row>
    <row r="141">
      <c r="A141" s="9"/>
      <c r="B141" s="58" t="s">
        <v>78</v>
      </c>
      <c r="C141" s="1"/>
      <c r="D141" s="1"/>
      <c r="E141" s="59" t="s">
        <v>529</v>
      </c>
      <c r="F141" s="1"/>
      <c r="G141" s="1"/>
      <c r="H141" s="50"/>
      <c r="I141" s="1"/>
      <c r="J141" s="50"/>
      <c r="K141" s="1"/>
      <c r="L141" s="1"/>
      <c r="M141" s="12"/>
      <c r="N141" s="2"/>
      <c r="O141" s="2"/>
      <c r="P141" s="2"/>
      <c r="Q141" s="2"/>
    </row>
    <row r="142">
      <c r="A142" s="9"/>
      <c r="B142" s="58" t="s">
        <v>80</v>
      </c>
      <c r="C142" s="1"/>
      <c r="D142" s="1"/>
      <c r="E142" s="59" t="s">
        <v>398</v>
      </c>
      <c r="F142" s="1"/>
      <c r="G142" s="1"/>
      <c r="H142" s="50"/>
      <c r="I142" s="1"/>
      <c r="J142" s="50"/>
      <c r="K142" s="1"/>
      <c r="L142" s="1"/>
      <c r="M142" s="12"/>
      <c r="N142" s="2"/>
      <c r="O142" s="2"/>
      <c r="P142" s="2"/>
      <c r="Q142" s="2"/>
    </row>
    <row r="143" thickBot="1">
      <c r="A143" s="9"/>
      <c r="B143" s="60" t="s">
        <v>82</v>
      </c>
      <c r="C143" s="31"/>
      <c r="D143" s="31"/>
      <c r="E143" s="61" t="s">
        <v>83</v>
      </c>
      <c r="F143" s="31"/>
      <c r="G143" s="31"/>
      <c r="H143" s="62"/>
      <c r="I143" s="31"/>
      <c r="J143" s="62"/>
      <c r="K143" s="31"/>
      <c r="L143" s="31"/>
      <c r="M143" s="12"/>
      <c r="N143" s="2"/>
      <c r="O143" s="2"/>
      <c r="P143" s="2"/>
      <c r="Q143" s="2"/>
    </row>
    <row r="144" thickTop="1">
      <c r="A144" s="9"/>
      <c r="B144" s="51">
        <v>21</v>
      </c>
      <c r="C144" s="52" t="s">
        <v>399</v>
      </c>
      <c r="D144" s="52" t="s">
        <v>3</v>
      </c>
      <c r="E144" s="52" t="s">
        <v>400</v>
      </c>
      <c r="F144" s="52" t="s">
        <v>3</v>
      </c>
      <c r="G144" s="53" t="s">
        <v>157</v>
      </c>
      <c r="H144" s="63">
        <v>1515</v>
      </c>
      <c r="I144" s="36">
        <f>ROUND(0,2)</f>
        <v>0</v>
      </c>
      <c r="J144" s="64">
        <f>ROUND(I144*H144,2)</f>
        <v>0</v>
      </c>
      <c r="K144" s="65">
        <v>0.20999999999999999</v>
      </c>
      <c r="L144" s="66">
        <f>IF(ISNUMBER(K144),ROUND(J144*(K144+1),2),0)</f>
        <v>0</v>
      </c>
      <c r="M144" s="12"/>
      <c r="N144" s="2"/>
      <c r="O144" s="2"/>
      <c r="P144" s="2"/>
      <c r="Q144" s="42">
        <f>IF(ISNUMBER(K144),IF(H144&gt;0,IF(I144&gt;0,J144,0),0),0)</f>
        <v>0</v>
      </c>
      <c r="R144" s="27">
        <f>IF(ISNUMBER(K144)=FALSE,J144,0)</f>
        <v>0</v>
      </c>
    </row>
    <row r="145">
      <c r="A145" s="9"/>
      <c r="B145" s="58" t="s">
        <v>76</v>
      </c>
      <c r="C145" s="1"/>
      <c r="D145" s="1"/>
      <c r="E145" s="59" t="s">
        <v>401</v>
      </c>
      <c r="F145" s="1"/>
      <c r="G145" s="1"/>
      <c r="H145" s="50"/>
      <c r="I145" s="1"/>
      <c r="J145" s="50"/>
      <c r="K145" s="1"/>
      <c r="L145" s="1"/>
      <c r="M145" s="12"/>
      <c r="N145" s="2"/>
      <c r="O145" s="2"/>
      <c r="P145" s="2"/>
      <c r="Q145" s="2"/>
    </row>
    <row r="146">
      <c r="A146" s="9"/>
      <c r="B146" s="58" t="s">
        <v>78</v>
      </c>
      <c r="C146" s="1"/>
      <c r="D146" s="1"/>
      <c r="E146" s="59" t="s">
        <v>527</v>
      </c>
      <c r="F146" s="1"/>
      <c r="G146" s="1"/>
      <c r="H146" s="50"/>
      <c r="I146" s="1"/>
      <c r="J146" s="50"/>
      <c r="K146" s="1"/>
      <c r="L146" s="1"/>
      <c r="M146" s="12"/>
      <c r="N146" s="2"/>
      <c r="O146" s="2"/>
      <c r="P146" s="2"/>
      <c r="Q146" s="2"/>
    </row>
    <row r="147">
      <c r="A147" s="9"/>
      <c r="B147" s="58" t="s">
        <v>80</v>
      </c>
      <c r="C147" s="1"/>
      <c r="D147" s="1"/>
      <c r="E147" s="59" t="s">
        <v>402</v>
      </c>
      <c r="F147" s="1"/>
      <c r="G147" s="1"/>
      <c r="H147" s="50"/>
      <c r="I147" s="1"/>
      <c r="J147" s="50"/>
      <c r="K147" s="1"/>
      <c r="L147" s="1"/>
      <c r="M147" s="12"/>
      <c r="N147" s="2"/>
      <c r="O147" s="2"/>
      <c r="P147" s="2"/>
      <c r="Q147" s="2"/>
    </row>
    <row r="148" thickBot="1">
      <c r="A148" s="9"/>
      <c r="B148" s="60" t="s">
        <v>82</v>
      </c>
      <c r="C148" s="31"/>
      <c r="D148" s="31"/>
      <c r="E148" s="61" t="s">
        <v>83</v>
      </c>
      <c r="F148" s="31"/>
      <c r="G148" s="31"/>
      <c r="H148" s="62"/>
      <c r="I148" s="31"/>
      <c r="J148" s="62"/>
      <c r="K148" s="31"/>
      <c r="L148" s="31"/>
      <c r="M148" s="12"/>
      <c r="N148" s="2"/>
      <c r="O148" s="2"/>
      <c r="P148" s="2"/>
      <c r="Q148" s="2"/>
    </row>
    <row r="149" thickTop="1">
      <c r="A149" s="9"/>
      <c r="B149" s="51">
        <v>22</v>
      </c>
      <c r="C149" s="52" t="s">
        <v>403</v>
      </c>
      <c r="D149" s="52" t="s">
        <v>3</v>
      </c>
      <c r="E149" s="52" t="s">
        <v>404</v>
      </c>
      <c r="F149" s="52" t="s">
        <v>3</v>
      </c>
      <c r="G149" s="53" t="s">
        <v>157</v>
      </c>
      <c r="H149" s="63">
        <v>3078</v>
      </c>
      <c r="I149" s="36">
        <f>ROUND(0,2)</f>
        <v>0</v>
      </c>
      <c r="J149" s="64">
        <f>ROUND(I149*H149,2)</f>
        <v>0</v>
      </c>
      <c r="K149" s="65">
        <v>0.20999999999999999</v>
      </c>
      <c r="L149" s="66">
        <f>IF(ISNUMBER(K149),ROUND(J149*(K149+1),2),0)</f>
        <v>0</v>
      </c>
      <c r="M149" s="12"/>
      <c r="N149" s="2"/>
      <c r="O149" s="2"/>
      <c r="P149" s="2"/>
      <c r="Q149" s="42">
        <f>IF(ISNUMBER(K149),IF(H149&gt;0,IF(I149&gt;0,J149,0),0),0)</f>
        <v>0</v>
      </c>
      <c r="R149" s="27">
        <f>IF(ISNUMBER(K149)=FALSE,J149,0)</f>
        <v>0</v>
      </c>
    </row>
    <row r="150">
      <c r="A150" s="9"/>
      <c r="B150" s="58" t="s">
        <v>76</v>
      </c>
      <c r="C150" s="1"/>
      <c r="D150" s="1"/>
      <c r="E150" s="59" t="s">
        <v>405</v>
      </c>
      <c r="F150" s="1"/>
      <c r="G150" s="1"/>
      <c r="H150" s="50"/>
      <c r="I150" s="1"/>
      <c r="J150" s="50"/>
      <c r="K150" s="1"/>
      <c r="L150" s="1"/>
      <c r="M150" s="12"/>
      <c r="N150" s="2"/>
      <c r="O150" s="2"/>
      <c r="P150" s="2"/>
      <c r="Q150" s="2"/>
    </row>
    <row r="151">
      <c r="A151" s="9"/>
      <c r="B151" s="58" t="s">
        <v>78</v>
      </c>
      <c r="C151" s="1"/>
      <c r="D151" s="1"/>
      <c r="E151" s="59" t="s">
        <v>530</v>
      </c>
      <c r="F151" s="1"/>
      <c r="G151" s="1"/>
      <c r="H151" s="50"/>
      <c r="I151" s="1"/>
      <c r="J151" s="50"/>
      <c r="K151" s="1"/>
      <c r="L151" s="1"/>
      <c r="M151" s="12"/>
      <c r="N151" s="2"/>
      <c r="O151" s="2"/>
      <c r="P151" s="2"/>
      <c r="Q151" s="2"/>
    </row>
    <row r="152">
      <c r="A152" s="9"/>
      <c r="B152" s="58" t="s">
        <v>80</v>
      </c>
      <c r="C152" s="1"/>
      <c r="D152" s="1"/>
      <c r="E152" s="59" t="s">
        <v>402</v>
      </c>
      <c r="F152" s="1"/>
      <c r="G152" s="1"/>
      <c r="H152" s="50"/>
      <c r="I152" s="1"/>
      <c r="J152" s="50"/>
      <c r="K152" s="1"/>
      <c r="L152" s="1"/>
      <c r="M152" s="12"/>
      <c r="N152" s="2"/>
      <c r="O152" s="2"/>
      <c r="P152" s="2"/>
      <c r="Q152" s="2"/>
    </row>
    <row r="153" thickBot="1">
      <c r="A153" s="9"/>
      <c r="B153" s="60" t="s">
        <v>82</v>
      </c>
      <c r="C153" s="31"/>
      <c r="D153" s="31"/>
      <c r="E153" s="61" t="s">
        <v>83</v>
      </c>
      <c r="F153" s="31"/>
      <c r="G153" s="31"/>
      <c r="H153" s="62"/>
      <c r="I153" s="31"/>
      <c r="J153" s="62"/>
      <c r="K153" s="31"/>
      <c r="L153" s="31"/>
      <c r="M153" s="12"/>
      <c r="N153" s="2"/>
      <c r="O153" s="2"/>
      <c r="P153" s="2"/>
      <c r="Q153" s="2"/>
    </row>
    <row r="154" thickTop="1">
      <c r="A154" s="9"/>
      <c r="B154" s="51">
        <v>23</v>
      </c>
      <c r="C154" s="52" t="s">
        <v>407</v>
      </c>
      <c r="D154" s="52" t="s">
        <v>3</v>
      </c>
      <c r="E154" s="52" t="s">
        <v>408</v>
      </c>
      <c r="F154" s="52" t="s">
        <v>3</v>
      </c>
      <c r="G154" s="53" t="s">
        <v>157</v>
      </c>
      <c r="H154" s="63">
        <v>1275</v>
      </c>
      <c r="I154" s="36">
        <f>ROUND(0,2)</f>
        <v>0</v>
      </c>
      <c r="J154" s="64">
        <f>ROUND(I154*H154,2)</f>
        <v>0</v>
      </c>
      <c r="K154" s="65">
        <v>0.20999999999999999</v>
      </c>
      <c r="L154" s="66">
        <f>IF(ISNUMBER(K154),ROUND(J154*(K154+1),2),0)</f>
        <v>0</v>
      </c>
      <c r="M154" s="12"/>
      <c r="N154" s="2"/>
      <c r="O154" s="2"/>
      <c r="P154" s="2"/>
      <c r="Q154" s="42">
        <f>IF(ISNUMBER(K154),IF(H154&gt;0,IF(I154&gt;0,J154,0),0),0)</f>
        <v>0</v>
      </c>
      <c r="R154" s="27">
        <f>IF(ISNUMBER(K154)=FALSE,J154,0)</f>
        <v>0</v>
      </c>
    </row>
    <row r="155">
      <c r="A155" s="9"/>
      <c r="B155" s="58" t="s">
        <v>76</v>
      </c>
      <c r="C155" s="1"/>
      <c r="D155" s="1"/>
      <c r="E155" s="59" t="s">
        <v>409</v>
      </c>
      <c r="F155" s="1"/>
      <c r="G155" s="1"/>
      <c r="H155" s="50"/>
      <c r="I155" s="1"/>
      <c r="J155" s="50"/>
      <c r="K155" s="1"/>
      <c r="L155" s="1"/>
      <c r="M155" s="12"/>
      <c r="N155" s="2"/>
      <c r="O155" s="2"/>
      <c r="P155" s="2"/>
      <c r="Q155" s="2"/>
    </row>
    <row r="156">
      <c r="A156" s="9"/>
      <c r="B156" s="58" t="s">
        <v>78</v>
      </c>
      <c r="C156" s="1"/>
      <c r="D156" s="1"/>
      <c r="E156" s="59" t="s">
        <v>531</v>
      </c>
      <c r="F156" s="1"/>
      <c r="G156" s="1"/>
      <c r="H156" s="50"/>
      <c r="I156" s="1"/>
      <c r="J156" s="50"/>
      <c r="K156" s="1"/>
      <c r="L156" s="1"/>
      <c r="M156" s="12"/>
      <c r="N156" s="2"/>
      <c r="O156" s="2"/>
      <c r="P156" s="2"/>
      <c r="Q156" s="2"/>
    </row>
    <row r="157">
      <c r="A157" s="9"/>
      <c r="B157" s="58" t="s">
        <v>80</v>
      </c>
      <c r="C157" s="1"/>
      <c r="D157" s="1"/>
      <c r="E157" s="59" t="s">
        <v>411</v>
      </c>
      <c r="F157" s="1"/>
      <c r="G157" s="1"/>
      <c r="H157" s="50"/>
      <c r="I157" s="1"/>
      <c r="J157" s="50"/>
      <c r="K157" s="1"/>
      <c r="L157" s="1"/>
      <c r="M157" s="12"/>
      <c r="N157" s="2"/>
      <c r="O157" s="2"/>
      <c r="P157" s="2"/>
      <c r="Q157" s="2"/>
    </row>
    <row r="158" thickBot="1">
      <c r="A158" s="9"/>
      <c r="B158" s="60" t="s">
        <v>82</v>
      </c>
      <c r="C158" s="31"/>
      <c r="D158" s="31"/>
      <c r="E158" s="61" t="s">
        <v>83</v>
      </c>
      <c r="F158" s="31"/>
      <c r="G158" s="31"/>
      <c r="H158" s="62"/>
      <c r="I158" s="31"/>
      <c r="J158" s="62"/>
      <c r="K158" s="31"/>
      <c r="L158" s="31"/>
      <c r="M158" s="12"/>
      <c r="N158" s="2"/>
      <c r="O158" s="2"/>
      <c r="P158" s="2"/>
      <c r="Q158" s="2"/>
    </row>
    <row r="159" thickTop="1">
      <c r="A159" s="9"/>
      <c r="B159" s="51">
        <v>24</v>
      </c>
      <c r="C159" s="52" t="s">
        <v>412</v>
      </c>
      <c r="D159" s="52" t="s">
        <v>3</v>
      </c>
      <c r="E159" s="52" t="s">
        <v>413</v>
      </c>
      <c r="F159" s="52" t="s">
        <v>3</v>
      </c>
      <c r="G159" s="53" t="s">
        <v>157</v>
      </c>
      <c r="H159" s="63">
        <v>1300</v>
      </c>
      <c r="I159" s="36">
        <f>ROUND(0,2)</f>
        <v>0</v>
      </c>
      <c r="J159" s="64">
        <f>ROUND(I159*H159,2)</f>
        <v>0</v>
      </c>
      <c r="K159" s="65">
        <v>0.20999999999999999</v>
      </c>
      <c r="L159" s="66">
        <f>IF(ISNUMBER(K159),ROUND(J159*(K159+1),2),0)</f>
        <v>0</v>
      </c>
      <c r="M159" s="12"/>
      <c r="N159" s="2"/>
      <c r="O159" s="2"/>
      <c r="P159" s="2"/>
      <c r="Q159" s="42">
        <f>IF(ISNUMBER(K159),IF(H159&gt;0,IF(I159&gt;0,J159,0),0),0)</f>
        <v>0</v>
      </c>
      <c r="R159" s="27">
        <f>IF(ISNUMBER(K159)=FALSE,J159,0)</f>
        <v>0</v>
      </c>
    </row>
    <row r="160">
      <c r="A160" s="9"/>
      <c r="B160" s="58" t="s">
        <v>76</v>
      </c>
      <c r="C160" s="1"/>
      <c r="D160" s="1"/>
      <c r="E160" s="59" t="s">
        <v>414</v>
      </c>
      <c r="F160" s="1"/>
      <c r="G160" s="1"/>
      <c r="H160" s="50"/>
      <c r="I160" s="1"/>
      <c r="J160" s="50"/>
      <c r="K160" s="1"/>
      <c r="L160" s="1"/>
      <c r="M160" s="12"/>
      <c r="N160" s="2"/>
      <c r="O160" s="2"/>
      <c r="P160" s="2"/>
      <c r="Q160" s="2"/>
    </row>
    <row r="161">
      <c r="A161" s="9"/>
      <c r="B161" s="58" t="s">
        <v>78</v>
      </c>
      <c r="C161" s="1"/>
      <c r="D161" s="1"/>
      <c r="E161" s="59" t="s">
        <v>532</v>
      </c>
      <c r="F161" s="1"/>
      <c r="G161" s="1"/>
      <c r="H161" s="50"/>
      <c r="I161" s="1"/>
      <c r="J161" s="50"/>
      <c r="K161" s="1"/>
      <c r="L161" s="1"/>
      <c r="M161" s="12"/>
      <c r="N161" s="2"/>
      <c r="O161" s="2"/>
      <c r="P161" s="2"/>
      <c r="Q161" s="2"/>
    </row>
    <row r="162">
      <c r="A162" s="9"/>
      <c r="B162" s="58" t="s">
        <v>80</v>
      </c>
      <c r="C162" s="1"/>
      <c r="D162" s="1"/>
      <c r="E162" s="59" t="s">
        <v>411</v>
      </c>
      <c r="F162" s="1"/>
      <c r="G162" s="1"/>
      <c r="H162" s="50"/>
      <c r="I162" s="1"/>
      <c r="J162" s="50"/>
      <c r="K162" s="1"/>
      <c r="L162" s="1"/>
      <c r="M162" s="12"/>
      <c r="N162" s="2"/>
      <c r="O162" s="2"/>
      <c r="P162" s="2"/>
      <c r="Q162" s="2"/>
    </row>
    <row r="163" thickBot="1">
      <c r="A163" s="9"/>
      <c r="B163" s="60" t="s">
        <v>82</v>
      </c>
      <c r="C163" s="31"/>
      <c r="D163" s="31"/>
      <c r="E163" s="61" t="s">
        <v>83</v>
      </c>
      <c r="F163" s="31"/>
      <c r="G163" s="31"/>
      <c r="H163" s="62"/>
      <c r="I163" s="31"/>
      <c r="J163" s="62"/>
      <c r="K163" s="31"/>
      <c r="L163" s="31"/>
      <c r="M163" s="12"/>
      <c r="N163" s="2"/>
      <c r="O163" s="2"/>
      <c r="P163" s="2"/>
      <c r="Q163" s="2"/>
    </row>
    <row r="164" thickTop="1">
      <c r="A164" s="9"/>
      <c r="B164" s="51">
        <v>25</v>
      </c>
      <c r="C164" s="52" t="s">
        <v>416</v>
      </c>
      <c r="D164" s="52" t="s">
        <v>3</v>
      </c>
      <c r="E164" s="52" t="s">
        <v>417</v>
      </c>
      <c r="F164" s="52" t="s">
        <v>3</v>
      </c>
      <c r="G164" s="53" t="s">
        <v>157</v>
      </c>
      <c r="H164" s="63">
        <v>1778</v>
      </c>
      <c r="I164" s="36">
        <f>ROUND(0,2)</f>
        <v>0</v>
      </c>
      <c r="J164" s="64">
        <f>ROUND(I164*H164,2)</f>
        <v>0</v>
      </c>
      <c r="K164" s="65">
        <v>0.20999999999999999</v>
      </c>
      <c r="L164" s="66">
        <f>IF(ISNUMBER(K164),ROUND(J164*(K164+1),2),0)</f>
        <v>0</v>
      </c>
      <c r="M164" s="12"/>
      <c r="N164" s="2"/>
      <c r="O164" s="2"/>
      <c r="P164" s="2"/>
      <c r="Q164" s="42">
        <f>IF(ISNUMBER(K164),IF(H164&gt;0,IF(I164&gt;0,J164,0),0),0)</f>
        <v>0</v>
      </c>
      <c r="R164" s="27">
        <f>IF(ISNUMBER(K164)=FALSE,J164,0)</f>
        <v>0</v>
      </c>
    </row>
    <row r="165">
      <c r="A165" s="9"/>
      <c r="B165" s="58" t="s">
        <v>76</v>
      </c>
      <c r="C165" s="1"/>
      <c r="D165" s="1"/>
      <c r="E165" s="59" t="s">
        <v>418</v>
      </c>
      <c r="F165" s="1"/>
      <c r="G165" s="1"/>
      <c r="H165" s="50"/>
      <c r="I165" s="1"/>
      <c r="J165" s="50"/>
      <c r="K165" s="1"/>
      <c r="L165" s="1"/>
      <c r="M165" s="12"/>
      <c r="N165" s="2"/>
      <c r="O165" s="2"/>
      <c r="P165" s="2"/>
      <c r="Q165" s="2"/>
    </row>
    <row r="166">
      <c r="A166" s="9"/>
      <c r="B166" s="58" t="s">
        <v>78</v>
      </c>
      <c r="C166" s="1"/>
      <c r="D166" s="1"/>
      <c r="E166" s="59" t="s">
        <v>533</v>
      </c>
      <c r="F166" s="1"/>
      <c r="G166" s="1"/>
      <c r="H166" s="50"/>
      <c r="I166" s="1"/>
      <c r="J166" s="50"/>
      <c r="K166" s="1"/>
      <c r="L166" s="1"/>
      <c r="M166" s="12"/>
      <c r="N166" s="2"/>
      <c r="O166" s="2"/>
      <c r="P166" s="2"/>
      <c r="Q166" s="2"/>
    </row>
    <row r="167">
      <c r="A167" s="9"/>
      <c r="B167" s="58" t="s">
        <v>80</v>
      </c>
      <c r="C167" s="1"/>
      <c r="D167" s="1"/>
      <c r="E167" s="59" t="s">
        <v>411</v>
      </c>
      <c r="F167" s="1"/>
      <c r="G167" s="1"/>
      <c r="H167" s="50"/>
      <c r="I167" s="1"/>
      <c r="J167" s="50"/>
      <c r="K167" s="1"/>
      <c r="L167" s="1"/>
      <c r="M167" s="12"/>
      <c r="N167" s="2"/>
      <c r="O167" s="2"/>
      <c r="P167" s="2"/>
      <c r="Q167" s="2"/>
    </row>
    <row r="168" thickBot="1">
      <c r="A168" s="9"/>
      <c r="B168" s="60" t="s">
        <v>82</v>
      </c>
      <c r="C168" s="31"/>
      <c r="D168" s="31"/>
      <c r="E168" s="61" t="s">
        <v>83</v>
      </c>
      <c r="F168" s="31"/>
      <c r="G168" s="31"/>
      <c r="H168" s="62"/>
      <c r="I168" s="31"/>
      <c r="J168" s="62"/>
      <c r="K168" s="31"/>
      <c r="L168" s="31"/>
      <c r="M168" s="12"/>
      <c r="N168" s="2"/>
      <c r="O168" s="2"/>
      <c r="P168" s="2"/>
      <c r="Q168" s="2"/>
    </row>
    <row r="169" thickTop="1">
      <c r="A169" s="9"/>
      <c r="B169" s="51">
        <v>26</v>
      </c>
      <c r="C169" s="52" t="s">
        <v>534</v>
      </c>
      <c r="D169" s="52" t="s">
        <v>3</v>
      </c>
      <c r="E169" s="52" t="s">
        <v>535</v>
      </c>
      <c r="F169" s="52" t="s">
        <v>3</v>
      </c>
      <c r="G169" s="53" t="s">
        <v>157</v>
      </c>
      <c r="H169" s="63">
        <v>51</v>
      </c>
      <c r="I169" s="36">
        <f>ROUND(0,2)</f>
        <v>0</v>
      </c>
      <c r="J169" s="64">
        <f>ROUND(I169*H169,2)</f>
        <v>0</v>
      </c>
      <c r="K169" s="65">
        <v>0.20999999999999999</v>
      </c>
      <c r="L169" s="66">
        <f>IF(ISNUMBER(K169),ROUND(J169*(K169+1),2),0)</f>
        <v>0</v>
      </c>
      <c r="M169" s="12"/>
      <c r="N169" s="2"/>
      <c r="O169" s="2"/>
      <c r="P169" s="2"/>
      <c r="Q169" s="42">
        <f>IF(ISNUMBER(K169),IF(H169&gt;0,IF(I169&gt;0,J169,0),0),0)</f>
        <v>0</v>
      </c>
      <c r="R169" s="27">
        <f>IF(ISNUMBER(K169)=FALSE,J169,0)</f>
        <v>0</v>
      </c>
    </row>
    <row r="170">
      <c r="A170" s="9"/>
      <c r="B170" s="58" t="s">
        <v>76</v>
      </c>
      <c r="C170" s="1"/>
      <c r="D170" s="1"/>
      <c r="E170" s="59" t="s">
        <v>536</v>
      </c>
      <c r="F170" s="1"/>
      <c r="G170" s="1"/>
      <c r="H170" s="50"/>
      <c r="I170" s="1"/>
      <c r="J170" s="50"/>
      <c r="K170" s="1"/>
      <c r="L170" s="1"/>
      <c r="M170" s="12"/>
      <c r="N170" s="2"/>
      <c r="O170" s="2"/>
      <c r="P170" s="2"/>
      <c r="Q170" s="2"/>
    </row>
    <row r="171">
      <c r="A171" s="9"/>
      <c r="B171" s="58" t="s">
        <v>78</v>
      </c>
      <c r="C171" s="1"/>
      <c r="D171" s="1"/>
      <c r="E171" s="59" t="s">
        <v>525</v>
      </c>
      <c r="F171" s="1"/>
      <c r="G171" s="1"/>
      <c r="H171" s="50"/>
      <c r="I171" s="1"/>
      <c r="J171" s="50"/>
      <c r="K171" s="1"/>
      <c r="L171" s="1"/>
      <c r="M171" s="12"/>
      <c r="N171" s="2"/>
      <c r="O171" s="2"/>
      <c r="P171" s="2"/>
      <c r="Q171" s="2"/>
    </row>
    <row r="172">
      <c r="A172" s="9"/>
      <c r="B172" s="58" t="s">
        <v>80</v>
      </c>
      <c r="C172" s="1"/>
      <c r="D172" s="1"/>
      <c r="E172" s="59" t="s">
        <v>537</v>
      </c>
      <c r="F172" s="1"/>
      <c r="G172" s="1"/>
      <c r="H172" s="50"/>
      <c r="I172" s="1"/>
      <c r="J172" s="50"/>
      <c r="K172" s="1"/>
      <c r="L172" s="1"/>
      <c r="M172" s="12"/>
      <c r="N172" s="2"/>
      <c r="O172" s="2"/>
      <c r="P172" s="2"/>
      <c r="Q172" s="2"/>
    </row>
    <row r="173" thickBot="1">
      <c r="A173" s="9"/>
      <c r="B173" s="60" t="s">
        <v>82</v>
      </c>
      <c r="C173" s="31"/>
      <c r="D173" s="31"/>
      <c r="E173" s="61" t="s">
        <v>83</v>
      </c>
      <c r="F173" s="31"/>
      <c r="G173" s="31"/>
      <c r="H173" s="62"/>
      <c r="I173" s="31"/>
      <c r="J173" s="62"/>
      <c r="K173" s="31"/>
      <c r="L173" s="31"/>
      <c r="M173" s="12"/>
      <c r="N173" s="2"/>
      <c r="O173" s="2"/>
      <c r="P173" s="2"/>
      <c r="Q173" s="2"/>
    </row>
    <row r="174" thickTop="1" thickBot="1" ht="25" customHeight="1">
      <c r="A174" s="9"/>
      <c r="B174" s="1"/>
      <c r="C174" s="67">
        <v>5</v>
      </c>
      <c r="D174" s="1"/>
      <c r="E174" s="67" t="s">
        <v>268</v>
      </c>
      <c r="F174" s="1"/>
      <c r="G174" s="68" t="s">
        <v>120</v>
      </c>
      <c r="H174" s="69">
        <f>J124+J129+J134+J139+J144+J149+J154+J159+J164+J169</f>
        <v>0</v>
      </c>
      <c r="I174" s="68" t="s">
        <v>121</v>
      </c>
      <c r="J174" s="70">
        <f>(L174-H174)</f>
        <v>0</v>
      </c>
      <c r="K174" s="68" t="s">
        <v>122</v>
      </c>
      <c r="L174" s="71">
        <f>L124+L129+L134+L139+L144+L149+L154+L159+L164+L169</f>
        <v>0</v>
      </c>
      <c r="M174" s="12"/>
      <c r="N174" s="2"/>
      <c r="O174" s="2"/>
      <c r="P174" s="2"/>
      <c r="Q174" s="42">
        <f>0+Q124+Q129+Q134+Q139+Q144+Q149+Q154+Q159+Q164+Q169</f>
        <v>0</v>
      </c>
      <c r="R174" s="27">
        <f>0+R124+R129+R134+R139+R144+R149+R154+R159+R164+R169</f>
        <v>0</v>
      </c>
      <c r="S174" s="72">
        <f>Q174*(1+J174)+R174</f>
        <v>0</v>
      </c>
    </row>
    <row r="175" thickTop="1" thickBot="1" ht="25" customHeight="1">
      <c r="A175" s="9"/>
      <c r="B175" s="73"/>
      <c r="C175" s="73"/>
      <c r="D175" s="73"/>
      <c r="E175" s="73"/>
      <c r="F175" s="73"/>
      <c r="G175" s="74" t="s">
        <v>123</v>
      </c>
      <c r="H175" s="75">
        <f>J124+J129+J134+J139+J144+J149+J154+J159+J164+J169</f>
        <v>0</v>
      </c>
      <c r="I175" s="74" t="s">
        <v>124</v>
      </c>
      <c r="J175" s="76">
        <f>0+J174</f>
        <v>0</v>
      </c>
      <c r="K175" s="74" t="s">
        <v>125</v>
      </c>
      <c r="L175" s="77">
        <f>L124+L129+L134+L139+L144+L149+L154+L159+L164+L169</f>
        <v>0</v>
      </c>
      <c r="M175" s="12"/>
      <c r="N175" s="2"/>
      <c r="O175" s="2"/>
      <c r="P175" s="2"/>
      <c r="Q175" s="2"/>
    </row>
    <row r="176" ht="40" customHeight="1">
      <c r="A176" s="9"/>
      <c r="B176" s="78" t="s">
        <v>420</v>
      </c>
      <c r="C176" s="1"/>
      <c r="D176" s="1"/>
      <c r="E176" s="1"/>
      <c r="F176" s="1"/>
      <c r="G176" s="1"/>
      <c r="H176" s="50"/>
      <c r="I176" s="1"/>
      <c r="J176" s="50"/>
      <c r="K176" s="1"/>
      <c r="L176" s="1"/>
      <c r="M176" s="12"/>
      <c r="N176" s="2"/>
      <c r="O176" s="2"/>
      <c r="P176" s="2"/>
      <c r="Q176" s="2"/>
    </row>
    <row r="177">
      <c r="A177" s="9"/>
      <c r="B177" s="51">
        <v>27</v>
      </c>
      <c r="C177" s="52" t="s">
        <v>538</v>
      </c>
      <c r="D177" s="52" t="s">
        <v>3</v>
      </c>
      <c r="E177" s="52" t="s">
        <v>539</v>
      </c>
      <c r="F177" s="52" t="s">
        <v>3</v>
      </c>
      <c r="G177" s="53" t="s">
        <v>185</v>
      </c>
      <c r="H177" s="54">
        <v>16</v>
      </c>
      <c r="I177" s="25">
        <f>ROUND(0,2)</f>
        <v>0</v>
      </c>
      <c r="J177" s="55">
        <f>ROUND(I177*H177,2)</f>
        <v>0</v>
      </c>
      <c r="K177" s="56">
        <v>0.20999999999999999</v>
      </c>
      <c r="L177" s="57">
        <f>IF(ISNUMBER(K177),ROUND(J177*(K177+1),2),0)</f>
        <v>0</v>
      </c>
      <c r="M177" s="12"/>
      <c r="N177" s="2"/>
      <c r="O177" s="2"/>
      <c r="P177" s="2"/>
      <c r="Q177" s="42">
        <f>IF(ISNUMBER(K177),IF(H177&gt;0,IF(I177&gt;0,J177,0),0),0)</f>
        <v>0</v>
      </c>
      <c r="R177" s="27">
        <f>IF(ISNUMBER(K177)=FALSE,J177,0)</f>
        <v>0</v>
      </c>
    </row>
    <row r="178">
      <c r="A178" s="9"/>
      <c r="B178" s="58" t="s">
        <v>76</v>
      </c>
      <c r="C178" s="1"/>
      <c r="D178" s="1"/>
      <c r="E178" s="59" t="s">
        <v>540</v>
      </c>
      <c r="F178" s="1"/>
      <c r="G178" s="1"/>
      <c r="H178" s="50"/>
      <c r="I178" s="1"/>
      <c r="J178" s="50"/>
      <c r="K178" s="1"/>
      <c r="L178" s="1"/>
      <c r="M178" s="12"/>
      <c r="N178" s="2"/>
      <c r="O178" s="2"/>
      <c r="P178" s="2"/>
      <c r="Q178" s="2"/>
    </row>
    <row r="179">
      <c r="A179" s="9"/>
      <c r="B179" s="58" t="s">
        <v>78</v>
      </c>
      <c r="C179" s="1"/>
      <c r="D179" s="1"/>
      <c r="E179" s="59" t="s">
        <v>541</v>
      </c>
      <c r="F179" s="1"/>
      <c r="G179" s="1"/>
      <c r="H179" s="50"/>
      <c r="I179" s="1"/>
      <c r="J179" s="50"/>
      <c r="K179" s="1"/>
      <c r="L179" s="1"/>
      <c r="M179" s="12"/>
      <c r="N179" s="2"/>
      <c r="O179" s="2"/>
      <c r="P179" s="2"/>
      <c r="Q179" s="2"/>
    </row>
    <row r="180">
      <c r="A180" s="9"/>
      <c r="B180" s="58" t="s">
        <v>80</v>
      </c>
      <c r="C180" s="1"/>
      <c r="D180" s="1"/>
      <c r="E180" s="59" t="s">
        <v>425</v>
      </c>
      <c r="F180" s="1"/>
      <c r="G180" s="1"/>
      <c r="H180" s="50"/>
      <c r="I180" s="1"/>
      <c r="J180" s="50"/>
      <c r="K180" s="1"/>
      <c r="L180" s="1"/>
      <c r="M180" s="12"/>
      <c r="N180" s="2"/>
      <c r="O180" s="2"/>
      <c r="P180" s="2"/>
      <c r="Q180" s="2"/>
    </row>
    <row r="181" thickBot="1">
      <c r="A181" s="9"/>
      <c r="B181" s="60" t="s">
        <v>82</v>
      </c>
      <c r="C181" s="31"/>
      <c r="D181" s="31"/>
      <c r="E181" s="61" t="s">
        <v>83</v>
      </c>
      <c r="F181" s="31"/>
      <c r="G181" s="31"/>
      <c r="H181" s="62"/>
      <c r="I181" s="31"/>
      <c r="J181" s="62"/>
      <c r="K181" s="31"/>
      <c r="L181" s="31"/>
      <c r="M181" s="12"/>
      <c r="N181" s="2"/>
      <c r="O181" s="2"/>
      <c r="P181" s="2"/>
      <c r="Q181" s="2"/>
    </row>
    <row r="182" thickTop="1">
      <c r="A182" s="9"/>
      <c r="B182" s="51">
        <v>28</v>
      </c>
      <c r="C182" s="52" t="s">
        <v>542</v>
      </c>
      <c r="D182" s="52" t="s">
        <v>3</v>
      </c>
      <c r="E182" s="52" t="s">
        <v>543</v>
      </c>
      <c r="F182" s="52" t="s">
        <v>3</v>
      </c>
      <c r="G182" s="53" t="s">
        <v>117</v>
      </c>
      <c r="H182" s="63">
        <v>1</v>
      </c>
      <c r="I182" s="36">
        <f>ROUND(0,2)</f>
        <v>0</v>
      </c>
      <c r="J182" s="64">
        <f>ROUND(I182*H182,2)</f>
        <v>0</v>
      </c>
      <c r="K182" s="65">
        <v>0.20999999999999999</v>
      </c>
      <c r="L182" s="66">
        <f>IF(ISNUMBER(K182),ROUND(J182*(K182+1),2),0)</f>
        <v>0</v>
      </c>
      <c r="M182" s="12"/>
      <c r="N182" s="2"/>
      <c r="O182" s="2"/>
      <c r="P182" s="2"/>
      <c r="Q182" s="42">
        <f>IF(ISNUMBER(K182),IF(H182&gt;0,IF(I182&gt;0,J182,0),0),0)</f>
        <v>0</v>
      </c>
      <c r="R182" s="27">
        <f>IF(ISNUMBER(K182)=FALSE,J182,0)</f>
        <v>0</v>
      </c>
    </row>
    <row r="183">
      <c r="A183" s="9"/>
      <c r="B183" s="58" t="s">
        <v>76</v>
      </c>
      <c r="C183" s="1"/>
      <c r="D183" s="1"/>
      <c r="E183" s="59" t="s">
        <v>544</v>
      </c>
      <c r="F183" s="1"/>
      <c r="G183" s="1"/>
      <c r="H183" s="50"/>
      <c r="I183" s="1"/>
      <c r="J183" s="50"/>
      <c r="K183" s="1"/>
      <c r="L183" s="1"/>
      <c r="M183" s="12"/>
      <c r="N183" s="2"/>
      <c r="O183" s="2"/>
      <c r="P183" s="2"/>
      <c r="Q183" s="2"/>
    </row>
    <row r="184">
      <c r="A184" s="9"/>
      <c r="B184" s="58" t="s">
        <v>78</v>
      </c>
      <c r="C184" s="1"/>
      <c r="D184" s="1"/>
      <c r="E184" s="59" t="s">
        <v>545</v>
      </c>
      <c r="F184" s="1"/>
      <c r="G184" s="1"/>
      <c r="H184" s="50"/>
      <c r="I184" s="1"/>
      <c r="J184" s="50"/>
      <c r="K184" s="1"/>
      <c r="L184" s="1"/>
      <c r="M184" s="12"/>
      <c r="N184" s="2"/>
      <c r="O184" s="2"/>
      <c r="P184" s="2"/>
      <c r="Q184" s="2"/>
    </row>
    <row r="185">
      <c r="A185" s="9"/>
      <c r="B185" s="58" t="s">
        <v>80</v>
      </c>
      <c r="C185" s="1"/>
      <c r="D185" s="1"/>
      <c r="E185" s="59" t="s">
        <v>546</v>
      </c>
      <c r="F185" s="1"/>
      <c r="G185" s="1"/>
      <c r="H185" s="50"/>
      <c r="I185" s="1"/>
      <c r="J185" s="50"/>
      <c r="K185" s="1"/>
      <c r="L185" s="1"/>
      <c r="M185" s="12"/>
      <c r="N185" s="2"/>
      <c r="O185" s="2"/>
      <c r="P185" s="2"/>
      <c r="Q185" s="2"/>
    </row>
    <row r="186" thickBot="1">
      <c r="A186" s="9"/>
      <c r="B186" s="60" t="s">
        <v>82</v>
      </c>
      <c r="C186" s="31"/>
      <c r="D186" s="31"/>
      <c r="E186" s="61" t="s">
        <v>83</v>
      </c>
      <c r="F186" s="31"/>
      <c r="G186" s="31"/>
      <c r="H186" s="62"/>
      <c r="I186" s="31"/>
      <c r="J186" s="62"/>
      <c r="K186" s="31"/>
      <c r="L186" s="31"/>
      <c r="M186" s="12"/>
      <c r="N186" s="2"/>
      <c r="O186" s="2"/>
      <c r="P186" s="2"/>
      <c r="Q186" s="2"/>
    </row>
    <row r="187" thickTop="1" thickBot="1" ht="25" customHeight="1">
      <c r="A187" s="9"/>
      <c r="B187" s="1"/>
      <c r="C187" s="67">
        <v>8</v>
      </c>
      <c r="D187" s="1"/>
      <c r="E187" s="67" t="s">
        <v>269</v>
      </c>
      <c r="F187" s="1"/>
      <c r="G187" s="68" t="s">
        <v>120</v>
      </c>
      <c r="H187" s="69">
        <f>J177+J182</f>
        <v>0</v>
      </c>
      <c r="I187" s="68" t="s">
        <v>121</v>
      </c>
      <c r="J187" s="70">
        <f>(L187-H187)</f>
        <v>0</v>
      </c>
      <c r="K187" s="68" t="s">
        <v>122</v>
      </c>
      <c r="L187" s="71">
        <f>L177+L182</f>
        <v>0</v>
      </c>
      <c r="M187" s="12"/>
      <c r="N187" s="2"/>
      <c r="O187" s="2"/>
      <c r="P187" s="2"/>
      <c r="Q187" s="42">
        <f>0+Q177+Q182</f>
        <v>0</v>
      </c>
      <c r="R187" s="27">
        <f>0+R177+R182</f>
        <v>0</v>
      </c>
      <c r="S187" s="72">
        <f>Q187*(1+J187)+R187</f>
        <v>0</v>
      </c>
    </row>
    <row r="188" thickTop="1" thickBot="1" ht="25" customHeight="1">
      <c r="A188" s="9"/>
      <c r="B188" s="73"/>
      <c r="C188" s="73"/>
      <c r="D188" s="73"/>
      <c r="E188" s="73"/>
      <c r="F188" s="73"/>
      <c r="G188" s="74" t="s">
        <v>123</v>
      </c>
      <c r="H188" s="75">
        <f>J177+J182</f>
        <v>0</v>
      </c>
      <c r="I188" s="74" t="s">
        <v>124</v>
      </c>
      <c r="J188" s="76">
        <f>0+J187</f>
        <v>0</v>
      </c>
      <c r="K188" s="74" t="s">
        <v>125</v>
      </c>
      <c r="L188" s="77">
        <f>L177+L182</f>
        <v>0</v>
      </c>
      <c r="M188" s="12"/>
      <c r="N188" s="2"/>
      <c r="O188" s="2"/>
      <c r="P188" s="2"/>
      <c r="Q188" s="2"/>
    </row>
    <row r="189" ht="40" customHeight="1">
      <c r="A189" s="9"/>
      <c r="B189" s="78" t="s">
        <v>246</v>
      </c>
      <c r="C189" s="1"/>
      <c r="D189" s="1"/>
      <c r="E189" s="1"/>
      <c r="F189" s="1"/>
      <c r="G189" s="1"/>
      <c r="H189" s="50"/>
      <c r="I189" s="1"/>
      <c r="J189" s="50"/>
      <c r="K189" s="1"/>
      <c r="L189" s="1"/>
      <c r="M189" s="12"/>
      <c r="N189" s="2"/>
      <c r="O189" s="2"/>
      <c r="P189" s="2"/>
      <c r="Q189" s="2"/>
    </row>
    <row r="190">
      <c r="A190" s="9"/>
      <c r="B190" s="51">
        <v>29</v>
      </c>
      <c r="C190" s="52" t="s">
        <v>547</v>
      </c>
      <c r="D190" s="52" t="s">
        <v>3</v>
      </c>
      <c r="E190" s="52" t="s">
        <v>548</v>
      </c>
      <c r="F190" s="52" t="s">
        <v>3</v>
      </c>
      <c r="G190" s="53" t="s">
        <v>185</v>
      </c>
      <c r="H190" s="54">
        <v>37</v>
      </c>
      <c r="I190" s="25">
        <f>ROUND(0,2)</f>
        <v>0</v>
      </c>
      <c r="J190" s="55">
        <f>ROUND(I190*H190,2)</f>
        <v>0</v>
      </c>
      <c r="K190" s="56">
        <v>0.20999999999999999</v>
      </c>
      <c r="L190" s="57">
        <f>IF(ISNUMBER(K190),ROUND(J190*(K190+1),2),0)</f>
        <v>0</v>
      </c>
      <c r="M190" s="12"/>
      <c r="N190" s="2"/>
      <c r="O190" s="2"/>
      <c r="P190" s="2"/>
      <c r="Q190" s="42">
        <f>IF(ISNUMBER(K190),IF(H190&gt;0,IF(I190&gt;0,J190,0),0),0)</f>
        <v>0</v>
      </c>
      <c r="R190" s="27">
        <f>IF(ISNUMBER(K190)=FALSE,J190,0)</f>
        <v>0</v>
      </c>
    </row>
    <row r="191">
      <c r="A191" s="9"/>
      <c r="B191" s="58" t="s">
        <v>76</v>
      </c>
      <c r="C191" s="1"/>
      <c r="D191" s="1"/>
      <c r="E191" s="59" t="s">
        <v>549</v>
      </c>
      <c r="F191" s="1"/>
      <c r="G191" s="1"/>
      <c r="H191" s="50"/>
      <c r="I191" s="1"/>
      <c r="J191" s="50"/>
      <c r="K191" s="1"/>
      <c r="L191" s="1"/>
      <c r="M191" s="12"/>
      <c r="N191" s="2"/>
      <c r="O191" s="2"/>
      <c r="P191" s="2"/>
      <c r="Q191" s="2"/>
    </row>
    <row r="192">
      <c r="A192" s="9"/>
      <c r="B192" s="58" t="s">
        <v>78</v>
      </c>
      <c r="C192" s="1"/>
      <c r="D192" s="1"/>
      <c r="E192" s="59" t="s">
        <v>550</v>
      </c>
      <c r="F192" s="1"/>
      <c r="G192" s="1"/>
      <c r="H192" s="50"/>
      <c r="I192" s="1"/>
      <c r="J192" s="50"/>
      <c r="K192" s="1"/>
      <c r="L192" s="1"/>
      <c r="M192" s="12"/>
      <c r="N192" s="2"/>
      <c r="O192" s="2"/>
      <c r="P192" s="2"/>
      <c r="Q192" s="2"/>
    </row>
    <row r="193">
      <c r="A193" s="9"/>
      <c r="B193" s="58" t="s">
        <v>80</v>
      </c>
      <c r="C193" s="1"/>
      <c r="D193" s="1"/>
      <c r="E193" s="59" t="s">
        <v>551</v>
      </c>
      <c r="F193" s="1"/>
      <c r="G193" s="1"/>
      <c r="H193" s="50"/>
      <c r="I193" s="1"/>
      <c r="J193" s="50"/>
      <c r="K193" s="1"/>
      <c r="L193" s="1"/>
      <c r="M193" s="12"/>
      <c r="N193" s="2"/>
      <c r="O193" s="2"/>
      <c r="P193" s="2"/>
      <c r="Q193" s="2"/>
    </row>
    <row r="194" thickBot="1">
      <c r="A194" s="9"/>
      <c r="B194" s="60" t="s">
        <v>82</v>
      </c>
      <c r="C194" s="31"/>
      <c r="D194" s="31"/>
      <c r="E194" s="61" t="s">
        <v>83</v>
      </c>
      <c r="F194" s="31"/>
      <c r="G194" s="31"/>
      <c r="H194" s="62"/>
      <c r="I194" s="31"/>
      <c r="J194" s="62"/>
      <c r="K194" s="31"/>
      <c r="L194" s="31"/>
      <c r="M194" s="12"/>
      <c r="N194" s="2"/>
      <c r="O194" s="2"/>
      <c r="P194" s="2"/>
      <c r="Q194" s="2"/>
    </row>
    <row r="195" thickTop="1">
      <c r="A195" s="9"/>
      <c r="B195" s="51">
        <v>30</v>
      </c>
      <c r="C195" s="52" t="s">
        <v>251</v>
      </c>
      <c r="D195" s="52" t="s">
        <v>3</v>
      </c>
      <c r="E195" s="52" t="s">
        <v>252</v>
      </c>
      <c r="F195" s="52" t="s">
        <v>3</v>
      </c>
      <c r="G195" s="53" t="s">
        <v>185</v>
      </c>
      <c r="H195" s="63">
        <v>5</v>
      </c>
      <c r="I195" s="36">
        <f>ROUND(0,2)</f>
        <v>0</v>
      </c>
      <c r="J195" s="64">
        <f>ROUND(I195*H195,2)</f>
        <v>0</v>
      </c>
      <c r="K195" s="65">
        <v>0.20999999999999999</v>
      </c>
      <c r="L195" s="66">
        <f>IF(ISNUMBER(K195),ROUND(J195*(K195+1),2),0)</f>
        <v>0</v>
      </c>
      <c r="M195" s="12"/>
      <c r="N195" s="2"/>
      <c r="O195" s="2"/>
      <c r="P195" s="2"/>
      <c r="Q195" s="42">
        <f>IF(ISNUMBER(K195),IF(H195&gt;0,IF(I195&gt;0,J195,0),0),0)</f>
        <v>0</v>
      </c>
      <c r="R195" s="27">
        <f>IF(ISNUMBER(K195)=FALSE,J195,0)</f>
        <v>0</v>
      </c>
    </row>
    <row r="196">
      <c r="A196" s="9"/>
      <c r="B196" s="58" t="s">
        <v>76</v>
      </c>
      <c r="C196" s="1"/>
      <c r="D196" s="1"/>
      <c r="E196" s="59" t="s">
        <v>444</v>
      </c>
      <c r="F196" s="1"/>
      <c r="G196" s="1"/>
      <c r="H196" s="50"/>
      <c r="I196" s="1"/>
      <c r="J196" s="50"/>
      <c r="K196" s="1"/>
      <c r="L196" s="1"/>
      <c r="M196" s="12"/>
      <c r="N196" s="2"/>
      <c r="O196" s="2"/>
      <c r="P196" s="2"/>
      <c r="Q196" s="2"/>
    </row>
    <row r="197">
      <c r="A197" s="9"/>
      <c r="B197" s="58" t="s">
        <v>78</v>
      </c>
      <c r="C197" s="1"/>
      <c r="D197" s="1"/>
      <c r="E197" s="59" t="s">
        <v>552</v>
      </c>
      <c r="F197" s="1"/>
      <c r="G197" s="1"/>
      <c r="H197" s="50"/>
      <c r="I197" s="1"/>
      <c r="J197" s="50"/>
      <c r="K197" s="1"/>
      <c r="L197" s="1"/>
      <c r="M197" s="12"/>
      <c r="N197" s="2"/>
      <c r="O197" s="2"/>
      <c r="P197" s="2"/>
      <c r="Q197" s="2"/>
    </row>
    <row r="198">
      <c r="A198" s="9"/>
      <c r="B198" s="58" t="s">
        <v>80</v>
      </c>
      <c r="C198" s="1"/>
      <c r="D198" s="1"/>
      <c r="E198" s="59" t="s">
        <v>254</v>
      </c>
      <c r="F198" s="1"/>
      <c r="G198" s="1"/>
      <c r="H198" s="50"/>
      <c r="I198" s="1"/>
      <c r="J198" s="50"/>
      <c r="K198" s="1"/>
      <c r="L198" s="1"/>
      <c r="M198" s="12"/>
      <c r="N198" s="2"/>
      <c r="O198" s="2"/>
      <c r="P198" s="2"/>
      <c r="Q198" s="2"/>
    </row>
    <row r="199" thickBot="1">
      <c r="A199" s="9"/>
      <c r="B199" s="60" t="s">
        <v>82</v>
      </c>
      <c r="C199" s="31"/>
      <c r="D199" s="31"/>
      <c r="E199" s="61" t="s">
        <v>83</v>
      </c>
      <c r="F199" s="31"/>
      <c r="G199" s="31"/>
      <c r="H199" s="62"/>
      <c r="I199" s="31"/>
      <c r="J199" s="62"/>
      <c r="K199" s="31"/>
      <c r="L199" s="31"/>
      <c r="M199" s="12"/>
      <c r="N199" s="2"/>
      <c r="O199" s="2"/>
      <c r="P199" s="2"/>
      <c r="Q199" s="2"/>
    </row>
    <row r="200" thickTop="1">
      <c r="A200" s="9"/>
      <c r="B200" s="51">
        <v>31</v>
      </c>
      <c r="C200" s="52" t="s">
        <v>446</v>
      </c>
      <c r="D200" s="52" t="s">
        <v>3</v>
      </c>
      <c r="E200" s="52" t="s">
        <v>447</v>
      </c>
      <c r="F200" s="52" t="s">
        <v>3</v>
      </c>
      <c r="G200" s="53" t="s">
        <v>185</v>
      </c>
      <c r="H200" s="63">
        <v>42</v>
      </c>
      <c r="I200" s="36">
        <f>ROUND(0,2)</f>
        <v>0</v>
      </c>
      <c r="J200" s="64">
        <f>ROUND(I200*H200,2)</f>
        <v>0</v>
      </c>
      <c r="K200" s="65">
        <v>0.20999999999999999</v>
      </c>
      <c r="L200" s="66">
        <f>IF(ISNUMBER(K200),ROUND(J200*(K200+1),2),0)</f>
        <v>0</v>
      </c>
      <c r="M200" s="12"/>
      <c r="N200" s="2"/>
      <c r="O200" s="2"/>
      <c r="P200" s="2"/>
      <c r="Q200" s="42">
        <f>IF(ISNUMBER(K200),IF(H200&gt;0,IF(I200&gt;0,J200,0),0),0)</f>
        <v>0</v>
      </c>
      <c r="R200" s="27">
        <f>IF(ISNUMBER(K200)=FALSE,J200,0)</f>
        <v>0</v>
      </c>
    </row>
    <row r="201">
      <c r="A201" s="9"/>
      <c r="B201" s="58" t="s">
        <v>76</v>
      </c>
      <c r="C201" s="1"/>
      <c r="D201" s="1"/>
      <c r="E201" s="59" t="s">
        <v>444</v>
      </c>
      <c r="F201" s="1"/>
      <c r="G201" s="1"/>
      <c r="H201" s="50"/>
      <c r="I201" s="1"/>
      <c r="J201" s="50"/>
      <c r="K201" s="1"/>
      <c r="L201" s="1"/>
      <c r="M201" s="12"/>
      <c r="N201" s="2"/>
      <c r="O201" s="2"/>
      <c r="P201" s="2"/>
      <c r="Q201" s="2"/>
    </row>
    <row r="202">
      <c r="A202" s="9"/>
      <c r="B202" s="58" t="s">
        <v>78</v>
      </c>
      <c r="C202" s="1"/>
      <c r="D202" s="1"/>
      <c r="E202" s="59" t="s">
        <v>553</v>
      </c>
      <c r="F202" s="1"/>
      <c r="G202" s="1"/>
      <c r="H202" s="50"/>
      <c r="I202" s="1"/>
      <c r="J202" s="50"/>
      <c r="K202" s="1"/>
      <c r="L202" s="1"/>
      <c r="M202" s="12"/>
      <c r="N202" s="2"/>
      <c r="O202" s="2"/>
      <c r="P202" s="2"/>
      <c r="Q202" s="2"/>
    </row>
    <row r="203">
      <c r="A203" s="9"/>
      <c r="B203" s="58" t="s">
        <v>80</v>
      </c>
      <c r="C203" s="1"/>
      <c r="D203" s="1"/>
      <c r="E203" s="59" t="s">
        <v>448</v>
      </c>
      <c r="F203" s="1"/>
      <c r="G203" s="1"/>
      <c r="H203" s="50"/>
      <c r="I203" s="1"/>
      <c r="J203" s="50"/>
      <c r="K203" s="1"/>
      <c r="L203" s="1"/>
      <c r="M203" s="12"/>
      <c r="N203" s="2"/>
      <c r="O203" s="2"/>
      <c r="P203" s="2"/>
      <c r="Q203" s="2"/>
    </row>
    <row r="204" thickBot="1">
      <c r="A204" s="9"/>
      <c r="B204" s="60" t="s">
        <v>82</v>
      </c>
      <c r="C204" s="31"/>
      <c r="D204" s="31"/>
      <c r="E204" s="61" t="s">
        <v>83</v>
      </c>
      <c r="F204" s="31"/>
      <c r="G204" s="31"/>
      <c r="H204" s="62"/>
      <c r="I204" s="31"/>
      <c r="J204" s="62"/>
      <c r="K204" s="31"/>
      <c r="L204" s="31"/>
      <c r="M204" s="12"/>
      <c r="N204" s="2"/>
      <c r="O204" s="2"/>
      <c r="P204" s="2"/>
      <c r="Q204" s="2"/>
    </row>
    <row r="205" thickTop="1" thickBot="1" ht="25" customHeight="1">
      <c r="A205" s="9"/>
      <c r="B205" s="1"/>
      <c r="C205" s="67">
        <v>9</v>
      </c>
      <c r="D205" s="1"/>
      <c r="E205" s="67" t="s">
        <v>135</v>
      </c>
      <c r="F205" s="1"/>
      <c r="G205" s="68" t="s">
        <v>120</v>
      </c>
      <c r="H205" s="69">
        <f>J190+J195+J200</f>
        <v>0</v>
      </c>
      <c r="I205" s="68" t="s">
        <v>121</v>
      </c>
      <c r="J205" s="70">
        <f>(L205-H205)</f>
        <v>0</v>
      </c>
      <c r="K205" s="68" t="s">
        <v>122</v>
      </c>
      <c r="L205" s="71">
        <f>L190+L195+L200</f>
        <v>0</v>
      </c>
      <c r="M205" s="12"/>
      <c r="N205" s="2"/>
      <c r="O205" s="2"/>
      <c r="P205" s="2"/>
      <c r="Q205" s="42">
        <f>0+Q190+Q195+Q200</f>
        <v>0</v>
      </c>
      <c r="R205" s="27">
        <f>0+R190+R195+R200</f>
        <v>0</v>
      </c>
      <c r="S205" s="72">
        <f>Q205*(1+J205)+R205</f>
        <v>0</v>
      </c>
    </row>
    <row r="206" thickTop="1" thickBot="1" ht="25" customHeight="1">
      <c r="A206" s="9"/>
      <c r="B206" s="73"/>
      <c r="C206" s="73"/>
      <c r="D206" s="73"/>
      <c r="E206" s="73"/>
      <c r="F206" s="73"/>
      <c r="G206" s="74" t="s">
        <v>123</v>
      </c>
      <c r="H206" s="75">
        <f>J190+J195+J200</f>
        <v>0</v>
      </c>
      <c r="I206" s="74" t="s">
        <v>124</v>
      </c>
      <c r="J206" s="76">
        <f>0+J205</f>
        <v>0</v>
      </c>
      <c r="K206" s="74" t="s">
        <v>125</v>
      </c>
      <c r="L206" s="77">
        <f>L190+L195+L200</f>
        <v>0</v>
      </c>
      <c r="M206" s="12"/>
      <c r="N206" s="2"/>
      <c r="O206" s="2"/>
      <c r="P206" s="2"/>
      <c r="Q206" s="2"/>
    </row>
    <row r="207">
      <c r="A207" s="13"/>
      <c r="B207" s="4"/>
      <c r="C207" s="4"/>
      <c r="D207" s="4"/>
      <c r="E207" s="4"/>
      <c r="F207" s="4"/>
      <c r="G207" s="4"/>
      <c r="H207" s="79"/>
      <c r="I207" s="4"/>
      <c r="J207" s="79"/>
      <c r="K207" s="4"/>
      <c r="L207" s="4"/>
      <c r="M207" s="14"/>
      <c r="N207" s="2"/>
      <c r="O207" s="2"/>
      <c r="P207" s="2"/>
      <c r="Q207" s="2"/>
    </row>
    <row r="208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2"/>
      <c r="O208" s="2"/>
      <c r="P208" s="2"/>
      <c r="Q208" s="2"/>
    </row>
  </sheetData>
  <mergeCells count="15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8:C29"/>
    <mergeCell ref="B31:L31"/>
    <mergeCell ref="B33:D33"/>
    <mergeCell ref="B34:D34"/>
    <mergeCell ref="B35:D35"/>
    <mergeCell ref="B36:D36"/>
    <mergeCell ref="B41:D41"/>
    <mergeCell ref="B42:D42"/>
    <mergeCell ref="B43:D43"/>
    <mergeCell ref="B44:D44"/>
    <mergeCell ref="B39:L39"/>
    <mergeCell ref="B21:D21"/>
    <mergeCell ref="B22:D22"/>
    <mergeCell ref="B23:D23"/>
    <mergeCell ref="B24:D24"/>
    <mergeCell ref="B25:D25"/>
    <mergeCell ref="B26:D26"/>
    <mergeCell ref="B46:D46"/>
    <mergeCell ref="B47:D47"/>
    <mergeCell ref="B48:D48"/>
    <mergeCell ref="B49:D49"/>
    <mergeCell ref="B51:D51"/>
    <mergeCell ref="B52:D52"/>
    <mergeCell ref="B53:D53"/>
    <mergeCell ref="B54:D54"/>
    <mergeCell ref="B56:D56"/>
    <mergeCell ref="B57:D57"/>
    <mergeCell ref="B58:D58"/>
    <mergeCell ref="B59:D59"/>
    <mergeCell ref="B61:D61"/>
    <mergeCell ref="B62:D62"/>
    <mergeCell ref="B63:D63"/>
    <mergeCell ref="B64:D64"/>
    <mergeCell ref="B66:D66"/>
    <mergeCell ref="B67:D67"/>
    <mergeCell ref="B68:D68"/>
    <mergeCell ref="B69:D69"/>
    <mergeCell ref="B71:D71"/>
    <mergeCell ref="B72:D72"/>
    <mergeCell ref="B73:D73"/>
    <mergeCell ref="B74:D74"/>
    <mergeCell ref="B76:D76"/>
    <mergeCell ref="B77:D77"/>
    <mergeCell ref="B78:D78"/>
    <mergeCell ref="B79:D79"/>
    <mergeCell ref="B81:D81"/>
    <mergeCell ref="B82:D82"/>
    <mergeCell ref="B83:D83"/>
    <mergeCell ref="B84:D84"/>
    <mergeCell ref="B86:D86"/>
    <mergeCell ref="B87:D87"/>
    <mergeCell ref="B88:D88"/>
    <mergeCell ref="B89:D89"/>
    <mergeCell ref="B91:D91"/>
    <mergeCell ref="B92:D92"/>
    <mergeCell ref="B93:D93"/>
    <mergeCell ref="B94:D94"/>
    <mergeCell ref="B96:D96"/>
    <mergeCell ref="B97:D97"/>
    <mergeCell ref="B98:D98"/>
    <mergeCell ref="B99:D99"/>
    <mergeCell ref="B135:D135"/>
    <mergeCell ref="B136:D136"/>
    <mergeCell ref="B137:D137"/>
    <mergeCell ref="B138:D138"/>
    <mergeCell ref="B140:D140"/>
    <mergeCell ref="B141:D141"/>
    <mergeCell ref="B142:D142"/>
    <mergeCell ref="B143:D143"/>
    <mergeCell ref="B145:D145"/>
    <mergeCell ref="B146:D146"/>
    <mergeCell ref="B147:D147"/>
    <mergeCell ref="B148:D148"/>
    <mergeCell ref="B150:D150"/>
    <mergeCell ref="B151:D151"/>
    <mergeCell ref="B152:D152"/>
    <mergeCell ref="B153:D153"/>
    <mergeCell ref="B155:D155"/>
    <mergeCell ref="B156:D156"/>
    <mergeCell ref="B157:D157"/>
    <mergeCell ref="B158:D158"/>
    <mergeCell ref="B160:D160"/>
    <mergeCell ref="B161:D161"/>
    <mergeCell ref="B162:D162"/>
    <mergeCell ref="B163:D163"/>
    <mergeCell ref="B165:D165"/>
    <mergeCell ref="B166:D166"/>
    <mergeCell ref="B167:D167"/>
    <mergeCell ref="B168:D168"/>
    <mergeCell ref="B102:L102"/>
    <mergeCell ref="B104:D104"/>
    <mergeCell ref="B105:D105"/>
    <mergeCell ref="B106:D106"/>
    <mergeCell ref="B107:D107"/>
    <mergeCell ref="B109:D109"/>
    <mergeCell ref="B110:D110"/>
    <mergeCell ref="B111:D111"/>
    <mergeCell ref="B112:D112"/>
    <mergeCell ref="B115:L115"/>
    <mergeCell ref="B117:D117"/>
    <mergeCell ref="B118:D118"/>
    <mergeCell ref="B119:D119"/>
    <mergeCell ref="B120:D120"/>
    <mergeCell ref="B125:D125"/>
    <mergeCell ref="B126:D126"/>
    <mergeCell ref="B127:D127"/>
    <mergeCell ref="B128:D128"/>
    <mergeCell ref="B130:D130"/>
    <mergeCell ref="B131:D131"/>
    <mergeCell ref="B132:D132"/>
    <mergeCell ref="B133:D133"/>
    <mergeCell ref="B123:L123"/>
    <mergeCell ref="B170:D170"/>
    <mergeCell ref="B171:D171"/>
    <mergeCell ref="B172:D172"/>
    <mergeCell ref="B173:D173"/>
    <mergeCell ref="B176:L176"/>
    <mergeCell ref="B178:D178"/>
    <mergeCell ref="B179:D179"/>
    <mergeCell ref="B180:D180"/>
    <mergeCell ref="B181:D181"/>
    <mergeCell ref="B183:D183"/>
    <mergeCell ref="B184:D184"/>
    <mergeCell ref="B185:D185"/>
    <mergeCell ref="B186:D186"/>
    <mergeCell ref="B191:D191"/>
    <mergeCell ref="B192:D192"/>
    <mergeCell ref="B193:D193"/>
    <mergeCell ref="B194:D194"/>
    <mergeCell ref="B196:D196"/>
    <mergeCell ref="B197:D197"/>
    <mergeCell ref="B198:D198"/>
    <mergeCell ref="B199:D199"/>
    <mergeCell ref="B201:D201"/>
    <mergeCell ref="B202:D202"/>
    <mergeCell ref="B203:D203"/>
    <mergeCell ref="B204:D204"/>
    <mergeCell ref="B189:L189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55</v>
      </c>
      <c r="B10" s="1"/>
      <c r="C10" s="16"/>
      <c r="D10" s="1"/>
      <c r="E10" s="1"/>
      <c r="F10" s="1"/>
      <c r="G10" s="17"/>
      <c r="H10" s="1"/>
      <c r="I10" s="40" t="s">
        <v>56</v>
      </c>
      <c r="J10" s="41">
        <f>H36+H54+H62+H85+H93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554</v>
      </c>
      <c r="B11" s="1"/>
      <c r="C11" s="1"/>
      <c r="D11" s="1"/>
      <c r="E11" s="1"/>
      <c r="F11" s="1"/>
      <c r="G11" s="40"/>
      <c r="H11" s="1"/>
      <c r="I11" s="40" t="s">
        <v>58</v>
      </c>
      <c r="J11" s="41">
        <f>L36+L54+L62+L85+L93</f>
        <v>0</v>
      </c>
      <c r="K11" s="1"/>
      <c r="L11" s="1"/>
      <c r="M11" s="12"/>
      <c r="N11" s="2"/>
      <c r="O11" s="2"/>
      <c r="P11" s="2"/>
      <c r="Q11" s="42">
        <f>IF(SUM(K20:K24)&gt;0,ROUND(SUM(S20:S24)/SUM(K20:K24)-1,8),0)</f>
        <v>0</v>
      </c>
      <c r="R11" s="27">
        <f>AVERAGE(J35,J53,J61,J84,J92)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59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60</v>
      </c>
      <c r="C19" s="43"/>
      <c r="D19" s="43"/>
      <c r="E19" s="43" t="s">
        <v>61</v>
      </c>
      <c r="F19" s="43"/>
      <c r="G19" s="44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62</v>
      </c>
      <c r="F20" s="1"/>
      <c r="G20" s="1"/>
      <c r="H20" s="1"/>
      <c r="I20" s="1"/>
      <c r="J20" s="1"/>
      <c r="K20" s="47">
        <f>H36</f>
        <v>0</v>
      </c>
      <c r="L20" s="47">
        <f>L36</f>
        <v>0</v>
      </c>
      <c r="M20" s="12"/>
      <c r="N20" s="2"/>
      <c r="O20" s="2"/>
      <c r="P20" s="2"/>
      <c r="Q20" s="2"/>
      <c r="S20" s="27">
        <f>S35</f>
        <v>0</v>
      </c>
    </row>
    <row r="21">
      <c r="A21" s="9"/>
      <c r="B21" s="45">
        <v>1</v>
      </c>
      <c r="C21" s="1"/>
      <c r="D21" s="1"/>
      <c r="E21" s="46" t="s">
        <v>134</v>
      </c>
      <c r="F21" s="1"/>
      <c r="G21" s="1"/>
      <c r="H21" s="1"/>
      <c r="I21" s="1"/>
      <c r="J21" s="1"/>
      <c r="K21" s="47">
        <f>H54</f>
        <v>0</v>
      </c>
      <c r="L21" s="47">
        <f>L54</f>
        <v>0</v>
      </c>
      <c r="M21" s="12"/>
      <c r="N21" s="2"/>
      <c r="O21" s="2"/>
      <c r="P21" s="2"/>
      <c r="Q21" s="2"/>
      <c r="S21" s="27">
        <f>S53</f>
        <v>0</v>
      </c>
    </row>
    <row r="22">
      <c r="A22" s="9"/>
      <c r="B22" s="45">
        <v>2</v>
      </c>
      <c r="C22" s="1"/>
      <c r="D22" s="1"/>
      <c r="E22" s="46" t="s">
        <v>266</v>
      </c>
      <c r="F22" s="1"/>
      <c r="G22" s="1"/>
      <c r="H22" s="1"/>
      <c r="I22" s="1"/>
      <c r="J22" s="1"/>
      <c r="K22" s="47">
        <f>H62</f>
        <v>0</v>
      </c>
      <c r="L22" s="47">
        <f>L62</f>
        <v>0</v>
      </c>
      <c r="M22" s="12"/>
      <c r="N22" s="2"/>
      <c r="O22" s="2"/>
      <c r="P22" s="2"/>
      <c r="Q22" s="2"/>
      <c r="S22" s="27">
        <f>S61</f>
        <v>0</v>
      </c>
    </row>
    <row r="23">
      <c r="A23" s="9"/>
      <c r="B23" s="45">
        <v>4</v>
      </c>
      <c r="C23" s="1"/>
      <c r="D23" s="1"/>
      <c r="E23" s="46" t="s">
        <v>267</v>
      </c>
      <c r="F23" s="1"/>
      <c r="G23" s="1"/>
      <c r="H23" s="1"/>
      <c r="I23" s="1"/>
      <c r="J23" s="1"/>
      <c r="K23" s="47">
        <f>H85</f>
        <v>0</v>
      </c>
      <c r="L23" s="47">
        <f>L85</f>
        <v>0</v>
      </c>
      <c r="M23" s="12"/>
      <c r="N23" s="2"/>
      <c r="O23" s="2"/>
      <c r="P23" s="2"/>
      <c r="Q23" s="2"/>
      <c r="S23" s="27">
        <f>S84</f>
        <v>0</v>
      </c>
    </row>
    <row r="24">
      <c r="A24" s="9"/>
      <c r="B24" s="45">
        <v>9</v>
      </c>
      <c r="C24" s="1"/>
      <c r="D24" s="1"/>
      <c r="E24" s="46" t="s">
        <v>135</v>
      </c>
      <c r="F24" s="1"/>
      <c r="G24" s="1"/>
      <c r="H24" s="1"/>
      <c r="I24" s="1"/>
      <c r="J24" s="1"/>
      <c r="K24" s="47">
        <f>H93</f>
        <v>0</v>
      </c>
      <c r="L24" s="47">
        <f>L93</f>
        <v>0</v>
      </c>
      <c r="M24" s="12"/>
      <c r="N24" s="2"/>
      <c r="O24" s="2"/>
      <c r="P24" s="2"/>
      <c r="Q24" s="2"/>
      <c r="S24" s="27">
        <f>S92</f>
        <v>0</v>
      </c>
    </row>
    <row r="2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81"/>
      <c r="N25" s="2"/>
      <c r="O25" s="2"/>
      <c r="P25" s="2"/>
      <c r="Q25" s="2"/>
    </row>
    <row r="26" ht="14" customHeight="1">
      <c r="A26" s="4"/>
      <c r="B26" s="37" t="s">
        <v>64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80"/>
      <c r="N27" s="2"/>
      <c r="O27" s="2"/>
      <c r="P27" s="2"/>
      <c r="Q27" s="2"/>
    </row>
    <row r="28" ht="18" customHeight="1">
      <c r="A28" s="9"/>
      <c r="B28" s="43" t="s">
        <v>65</v>
      </c>
      <c r="C28" s="43" t="s">
        <v>60</v>
      </c>
      <c r="D28" s="43" t="s">
        <v>66</v>
      </c>
      <c r="E28" s="43" t="s">
        <v>61</v>
      </c>
      <c r="F28" s="43" t="s">
        <v>67</v>
      </c>
      <c r="G28" s="44" t="s">
        <v>68</v>
      </c>
      <c r="H28" s="22" t="s">
        <v>69</v>
      </c>
      <c r="I28" s="22" t="s">
        <v>70</v>
      </c>
      <c r="J28" s="22" t="s">
        <v>16</v>
      </c>
      <c r="K28" s="44" t="s">
        <v>71</v>
      </c>
      <c r="L28" s="22" t="s">
        <v>17</v>
      </c>
      <c r="M28" s="48"/>
      <c r="N28" s="2"/>
      <c r="O28" s="2"/>
      <c r="P28" s="2"/>
      <c r="Q28" s="2"/>
    </row>
    <row r="29" ht="40" customHeight="1">
      <c r="A29" s="9"/>
      <c r="B29" s="49" t="s">
        <v>72</v>
      </c>
      <c r="C29" s="1"/>
      <c r="D29" s="1"/>
      <c r="E29" s="1"/>
      <c r="F29" s="1"/>
      <c r="G29" s="1"/>
      <c r="H29" s="50"/>
      <c r="I29" s="1"/>
      <c r="J29" s="50"/>
      <c r="K29" s="1"/>
      <c r="L29" s="1"/>
      <c r="M29" s="12"/>
      <c r="N29" s="2"/>
      <c r="O29" s="2"/>
      <c r="P29" s="2"/>
      <c r="Q29" s="2"/>
    </row>
    <row r="30">
      <c r="A30" s="9"/>
      <c r="B30" s="51">
        <v>1</v>
      </c>
      <c r="C30" s="52" t="s">
        <v>136</v>
      </c>
      <c r="D30" s="52" t="s">
        <v>85</v>
      </c>
      <c r="E30" s="52" t="s">
        <v>137</v>
      </c>
      <c r="F30" s="52" t="s">
        <v>3</v>
      </c>
      <c r="G30" s="53" t="s">
        <v>138</v>
      </c>
      <c r="H30" s="54">
        <v>220.5</v>
      </c>
      <c r="I30" s="25">
        <f>ROUND(0,2)</f>
        <v>0</v>
      </c>
      <c r="J30" s="55">
        <f>ROUND(I30*H30,2)</f>
        <v>0</v>
      </c>
      <c r="K30" s="56">
        <v>0.20999999999999999</v>
      </c>
      <c r="L30" s="57">
        <f>IF(ISNUMBER(K30),ROUND(J30*(K30+1),2),0)</f>
        <v>0</v>
      </c>
      <c r="M30" s="12"/>
      <c r="N30" s="2"/>
      <c r="O30" s="2"/>
      <c r="P30" s="2"/>
      <c r="Q30" s="42">
        <f>IF(ISNUMBER(K30),IF(H30&gt;0,IF(I30&gt;0,J30,0),0),0)</f>
        <v>0</v>
      </c>
      <c r="R30" s="27">
        <f>IF(ISNUMBER(K30)=FALSE,J30,0)</f>
        <v>0</v>
      </c>
    </row>
    <row r="31">
      <c r="A31" s="9"/>
      <c r="B31" s="58" t="s">
        <v>76</v>
      </c>
      <c r="C31" s="1"/>
      <c r="D31" s="1"/>
      <c r="E31" s="59" t="s">
        <v>270</v>
      </c>
      <c r="F31" s="1"/>
      <c r="G31" s="1"/>
      <c r="H31" s="50"/>
      <c r="I31" s="1"/>
      <c r="J31" s="50"/>
      <c r="K31" s="1"/>
      <c r="L31" s="1"/>
      <c r="M31" s="12"/>
      <c r="N31" s="2"/>
      <c r="O31" s="2"/>
      <c r="P31" s="2"/>
      <c r="Q31" s="2"/>
    </row>
    <row r="32">
      <c r="A32" s="9"/>
      <c r="B32" s="58" t="s">
        <v>78</v>
      </c>
      <c r="C32" s="1"/>
      <c r="D32" s="1"/>
      <c r="E32" s="59" t="s">
        <v>555</v>
      </c>
      <c r="F32" s="1"/>
      <c r="G32" s="1"/>
      <c r="H32" s="50"/>
      <c r="I32" s="1"/>
      <c r="J32" s="50"/>
      <c r="K32" s="1"/>
      <c r="L32" s="1"/>
      <c r="M32" s="12"/>
      <c r="N32" s="2"/>
      <c r="O32" s="2"/>
      <c r="P32" s="2"/>
      <c r="Q32" s="2"/>
    </row>
    <row r="33">
      <c r="A33" s="9"/>
      <c r="B33" s="58" t="s">
        <v>80</v>
      </c>
      <c r="C33" s="1"/>
      <c r="D33" s="1"/>
      <c r="E33" s="59" t="s">
        <v>141</v>
      </c>
      <c r="F33" s="1"/>
      <c r="G33" s="1"/>
      <c r="H33" s="50"/>
      <c r="I33" s="1"/>
      <c r="J33" s="50"/>
      <c r="K33" s="1"/>
      <c r="L33" s="1"/>
      <c r="M33" s="12"/>
      <c r="N33" s="2"/>
      <c r="O33" s="2"/>
      <c r="P33" s="2"/>
      <c r="Q33" s="2"/>
    </row>
    <row r="34" thickBot="1">
      <c r="A34" s="9"/>
      <c r="B34" s="60" t="s">
        <v>82</v>
      </c>
      <c r="C34" s="31"/>
      <c r="D34" s="31"/>
      <c r="E34" s="61" t="s">
        <v>83</v>
      </c>
      <c r="F34" s="31"/>
      <c r="G34" s="31"/>
      <c r="H34" s="62"/>
      <c r="I34" s="31"/>
      <c r="J34" s="62"/>
      <c r="K34" s="31"/>
      <c r="L34" s="31"/>
      <c r="M34" s="12"/>
      <c r="N34" s="2"/>
      <c r="O34" s="2"/>
      <c r="P34" s="2"/>
      <c r="Q34" s="2"/>
    </row>
    <row r="35" thickTop="1" thickBot="1" ht="25" customHeight="1">
      <c r="A35" s="9"/>
      <c r="B35" s="1"/>
      <c r="C35" s="67">
        <v>0</v>
      </c>
      <c r="D35" s="1"/>
      <c r="E35" s="67" t="s">
        <v>62</v>
      </c>
      <c r="F35" s="1"/>
      <c r="G35" s="68" t="s">
        <v>120</v>
      </c>
      <c r="H35" s="69">
        <f>0+J30</f>
        <v>0</v>
      </c>
      <c r="I35" s="68" t="s">
        <v>121</v>
      </c>
      <c r="J35" s="70">
        <f>(L35-H35)</f>
        <v>0</v>
      </c>
      <c r="K35" s="68" t="s">
        <v>122</v>
      </c>
      <c r="L35" s="71">
        <f>0+L30</f>
        <v>0</v>
      </c>
      <c r="M35" s="12"/>
      <c r="N35" s="2"/>
      <c r="O35" s="2"/>
      <c r="P35" s="2"/>
      <c r="Q35" s="42">
        <f>0+Q30</f>
        <v>0</v>
      </c>
      <c r="R35" s="27">
        <f>0+R30</f>
        <v>0</v>
      </c>
      <c r="S35" s="72">
        <f>Q35*(1+J35)+R35</f>
        <v>0</v>
      </c>
    </row>
    <row r="36" thickTop="1" thickBot="1" ht="25" customHeight="1">
      <c r="A36" s="9"/>
      <c r="B36" s="73"/>
      <c r="C36" s="73"/>
      <c r="D36" s="73"/>
      <c r="E36" s="73"/>
      <c r="F36" s="73"/>
      <c r="G36" s="74" t="s">
        <v>123</v>
      </c>
      <c r="H36" s="75">
        <f>0+J30</f>
        <v>0</v>
      </c>
      <c r="I36" s="74" t="s">
        <v>124</v>
      </c>
      <c r="J36" s="76">
        <f>0+J35</f>
        <v>0</v>
      </c>
      <c r="K36" s="74" t="s">
        <v>125</v>
      </c>
      <c r="L36" s="77">
        <f>0+L30</f>
        <v>0</v>
      </c>
      <c r="M36" s="12"/>
      <c r="N36" s="2"/>
      <c r="O36" s="2"/>
      <c r="P36" s="2"/>
      <c r="Q36" s="2"/>
    </row>
    <row r="37" ht="40" customHeight="1">
      <c r="A37" s="9"/>
      <c r="B37" s="78" t="s">
        <v>154</v>
      </c>
      <c r="C37" s="1"/>
      <c r="D37" s="1"/>
      <c r="E37" s="1"/>
      <c r="F37" s="1"/>
      <c r="G37" s="1"/>
      <c r="H37" s="50"/>
      <c r="I37" s="1"/>
      <c r="J37" s="50"/>
      <c r="K37" s="1"/>
      <c r="L37" s="1"/>
      <c r="M37" s="12"/>
      <c r="N37" s="2"/>
      <c r="O37" s="2"/>
      <c r="P37" s="2"/>
      <c r="Q37" s="2"/>
    </row>
    <row r="38">
      <c r="A38" s="9"/>
      <c r="B38" s="51">
        <v>2</v>
      </c>
      <c r="C38" s="52" t="s">
        <v>304</v>
      </c>
      <c r="D38" s="52" t="s">
        <v>3</v>
      </c>
      <c r="E38" s="52" t="s">
        <v>305</v>
      </c>
      <c r="F38" s="52" t="s">
        <v>3</v>
      </c>
      <c r="G38" s="53" t="s">
        <v>171</v>
      </c>
      <c r="H38" s="54">
        <v>122.5</v>
      </c>
      <c r="I38" s="25">
        <f>ROUND(0,2)</f>
        <v>0</v>
      </c>
      <c r="J38" s="55">
        <f>ROUND(I38*H38,2)</f>
        <v>0</v>
      </c>
      <c r="K38" s="56">
        <v>0.20999999999999999</v>
      </c>
      <c r="L38" s="57">
        <f>IF(ISNUMBER(K38),ROUND(J38*(K38+1),2),0)</f>
        <v>0</v>
      </c>
      <c r="M38" s="12"/>
      <c r="N38" s="2"/>
      <c r="O38" s="2"/>
      <c r="P38" s="2"/>
      <c r="Q38" s="42">
        <f>IF(ISNUMBER(K38),IF(H38&gt;0,IF(I38&gt;0,J38,0),0),0)</f>
        <v>0</v>
      </c>
      <c r="R38" s="27">
        <f>IF(ISNUMBER(K38)=FALSE,J38,0)</f>
        <v>0</v>
      </c>
    </row>
    <row r="39">
      <c r="A39" s="9"/>
      <c r="B39" s="58" t="s">
        <v>76</v>
      </c>
      <c r="C39" s="1"/>
      <c r="D39" s="1"/>
      <c r="E39" s="59" t="s">
        <v>203</v>
      </c>
      <c r="F39" s="1"/>
      <c r="G39" s="1"/>
      <c r="H39" s="50"/>
      <c r="I39" s="1"/>
      <c r="J39" s="50"/>
      <c r="K39" s="1"/>
      <c r="L39" s="1"/>
      <c r="M39" s="12"/>
      <c r="N39" s="2"/>
      <c r="O39" s="2"/>
      <c r="P39" s="2"/>
      <c r="Q39" s="2"/>
    </row>
    <row r="40">
      <c r="A40" s="9"/>
      <c r="B40" s="58" t="s">
        <v>78</v>
      </c>
      <c r="C40" s="1"/>
      <c r="D40" s="1"/>
      <c r="E40" s="59" t="s">
        <v>556</v>
      </c>
      <c r="F40" s="1"/>
      <c r="G40" s="1"/>
      <c r="H40" s="50"/>
      <c r="I40" s="1"/>
      <c r="J40" s="50"/>
      <c r="K40" s="1"/>
      <c r="L40" s="1"/>
      <c r="M40" s="12"/>
      <c r="N40" s="2"/>
      <c r="O40" s="2"/>
      <c r="P40" s="2"/>
      <c r="Q40" s="2"/>
    </row>
    <row r="41">
      <c r="A41" s="9"/>
      <c r="B41" s="58" t="s">
        <v>80</v>
      </c>
      <c r="C41" s="1"/>
      <c r="D41" s="1"/>
      <c r="E41" s="59" t="s">
        <v>557</v>
      </c>
      <c r="F41" s="1"/>
      <c r="G41" s="1"/>
      <c r="H41" s="50"/>
      <c r="I41" s="1"/>
      <c r="J41" s="50"/>
      <c r="K41" s="1"/>
      <c r="L41" s="1"/>
      <c r="M41" s="12"/>
      <c r="N41" s="2"/>
      <c r="O41" s="2"/>
      <c r="P41" s="2"/>
      <c r="Q41" s="2"/>
    </row>
    <row r="42" thickBot="1">
      <c r="A42" s="9"/>
      <c r="B42" s="60" t="s">
        <v>82</v>
      </c>
      <c r="C42" s="31"/>
      <c r="D42" s="31"/>
      <c r="E42" s="61" t="s">
        <v>83</v>
      </c>
      <c r="F42" s="31"/>
      <c r="G42" s="31"/>
      <c r="H42" s="62"/>
      <c r="I42" s="31"/>
      <c r="J42" s="62"/>
      <c r="K42" s="31"/>
      <c r="L42" s="31"/>
      <c r="M42" s="12"/>
      <c r="N42" s="2"/>
      <c r="O42" s="2"/>
      <c r="P42" s="2"/>
      <c r="Q42" s="2"/>
    </row>
    <row r="43" thickTop="1">
      <c r="A43" s="9"/>
      <c r="B43" s="51">
        <v>3</v>
      </c>
      <c r="C43" s="52" t="s">
        <v>225</v>
      </c>
      <c r="D43" s="52" t="s">
        <v>85</v>
      </c>
      <c r="E43" s="52" t="s">
        <v>226</v>
      </c>
      <c r="F43" s="52" t="s">
        <v>3</v>
      </c>
      <c r="G43" s="53" t="s">
        <v>171</v>
      </c>
      <c r="H43" s="63">
        <v>122.5</v>
      </c>
      <c r="I43" s="36">
        <f>ROUND(0,2)</f>
        <v>0</v>
      </c>
      <c r="J43" s="64">
        <f>ROUND(I43*H43,2)</f>
        <v>0</v>
      </c>
      <c r="K43" s="65">
        <v>0.20999999999999999</v>
      </c>
      <c r="L43" s="66">
        <f>IF(ISNUMBER(K43),ROUND(J43*(K43+1),2),0)</f>
        <v>0</v>
      </c>
      <c r="M43" s="12"/>
      <c r="N43" s="2"/>
      <c r="O43" s="2"/>
      <c r="P43" s="2"/>
      <c r="Q43" s="42">
        <f>IF(ISNUMBER(K43),IF(H43&gt;0,IF(I43&gt;0,J43,0),0),0)</f>
        <v>0</v>
      </c>
      <c r="R43" s="27">
        <f>IF(ISNUMBER(K43)=FALSE,J43,0)</f>
        <v>0</v>
      </c>
    </row>
    <row r="44">
      <c r="A44" s="9"/>
      <c r="B44" s="58" t="s">
        <v>76</v>
      </c>
      <c r="C44" s="1"/>
      <c r="D44" s="1"/>
      <c r="E44" s="59" t="s">
        <v>309</v>
      </c>
      <c r="F44" s="1"/>
      <c r="G44" s="1"/>
      <c r="H44" s="50"/>
      <c r="I44" s="1"/>
      <c r="J44" s="50"/>
      <c r="K44" s="1"/>
      <c r="L44" s="1"/>
      <c r="M44" s="12"/>
      <c r="N44" s="2"/>
      <c r="O44" s="2"/>
      <c r="P44" s="2"/>
      <c r="Q44" s="2"/>
    </row>
    <row r="45">
      <c r="A45" s="9"/>
      <c r="B45" s="58" t="s">
        <v>78</v>
      </c>
      <c r="C45" s="1"/>
      <c r="D45" s="1"/>
      <c r="E45" s="59" t="s">
        <v>558</v>
      </c>
      <c r="F45" s="1"/>
      <c r="G45" s="1"/>
      <c r="H45" s="50"/>
      <c r="I45" s="1"/>
      <c r="J45" s="50"/>
      <c r="K45" s="1"/>
      <c r="L45" s="1"/>
      <c r="M45" s="12"/>
      <c r="N45" s="2"/>
      <c r="O45" s="2"/>
      <c r="P45" s="2"/>
      <c r="Q45" s="2"/>
    </row>
    <row r="46">
      <c r="A46" s="9"/>
      <c r="B46" s="58" t="s">
        <v>80</v>
      </c>
      <c r="C46" s="1"/>
      <c r="D46" s="1"/>
      <c r="E46" s="59" t="s">
        <v>559</v>
      </c>
      <c r="F46" s="1"/>
      <c r="G46" s="1"/>
      <c r="H46" s="50"/>
      <c r="I46" s="1"/>
      <c r="J46" s="50"/>
      <c r="K46" s="1"/>
      <c r="L46" s="1"/>
      <c r="M46" s="12"/>
      <c r="N46" s="2"/>
      <c r="O46" s="2"/>
      <c r="P46" s="2"/>
      <c r="Q46" s="2"/>
    </row>
    <row r="47" thickBot="1">
      <c r="A47" s="9"/>
      <c r="B47" s="60" t="s">
        <v>82</v>
      </c>
      <c r="C47" s="31"/>
      <c r="D47" s="31"/>
      <c r="E47" s="61" t="s">
        <v>83</v>
      </c>
      <c r="F47" s="31"/>
      <c r="G47" s="31"/>
      <c r="H47" s="62"/>
      <c r="I47" s="31"/>
      <c r="J47" s="62"/>
      <c r="K47" s="31"/>
      <c r="L47" s="31"/>
      <c r="M47" s="12"/>
      <c r="N47" s="2"/>
      <c r="O47" s="2"/>
      <c r="P47" s="2"/>
      <c r="Q47" s="2"/>
    </row>
    <row r="48" thickTop="1">
      <c r="A48" s="9"/>
      <c r="B48" s="51">
        <v>4</v>
      </c>
      <c r="C48" s="52" t="s">
        <v>241</v>
      </c>
      <c r="D48" s="52" t="s">
        <v>88</v>
      </c>
      <c r="E48" s="52" t="s">
        <v>242</v>
      </c>
      <c r="F48" s="52" t="s">
        <v>3</v>
      </c>
      <c r="G48" s="53" t="s">
        <v>171</v>
      </c>
      <c r="H48" s="63">
        <v>323.39999999999998</v>
      </c>
      <c r="I48" s="36">
        <f>ROUND(0,2)</f>
        <v>0</v>
      </c>
      <c r="J48" s="64">
        <f>ROUND(I48*H48,2)</f>
        <v>0</v>
      </c>
      <c r="K48" s="65">
        <v>0.20999999999999999</v>
      </c>
      <c r="L48" s="66">
        <f>IF(ISNUMBER(K48),ROUND(J48*(K48+1),2),0)</f>
        <v>0</v>
      </c>
      <c r="M48" s="12"/>
      <c r="N48" s="2"/>
      <c r="O48" s="2"/>
      <c r="P48" s="2"/>
      <c r="Q48" s="42">
        <f>IF(ISNUMBER(K48),IF(H48&gt;0,IF(I48&gt;0,J48,0),0),0)</f>
        <v>0</v>
      </c>
      <c r="R48" s="27">
        <f>IF(ISNUMBER(K48)=FALSE,J48,0)</f>
        <v>0</v>
      </c>
    </row>
    <row r="49">
      <c r="A49" s="9"/>
      <c r="B49" s="58" t="s">
        <v>76</v>
      </c>
      <c r="C49" s="1"/>
      <c r="D49" s="1"/>
      <c r="E49" s="59" t="s">
        <v>560</v>
      </c>
      <c r="F49" s="1"/>
      <c r="G49" s="1"/>
      <c r="H49" s="50"/>
      <c r="I49" s="1"/>
      <c r="J49" s="50"/>
      <c r="K49" s="1"/>
      <c r="L49" s="1"/>
      <c r="M49" s="12"/>
      <c r="N49" s="2"/>
      <c r="O49" s="2"/>
      <c r="P49" s="2"/>
      <c r="Q49" s="2"/>
    </row>
    <row r="50">
      <c r="A50" s="9"/>
      <c r="B50" s="58" t="s">
        <v>78</v>
      </c>
      <c r="C50" s="1"/>
      <c r="D50" s="1"/>
      <c r="E50" s="59" t="s">
        <v>561</v>
      </c>
      <c r="F50" s="1"/>
      <c r="G50" s="1"/>
      <c r="H50" s="50"/>
      <c r="I50" s="1"/>
      <c r="J50" s="50"/>
      <c r="K50" s="1"/>
      <c r="L50" s="1"/>
      <c r="M50" s="12"/>
      <c r="N50" s="2"/>
      <c r="O50" s="2"/>
      <c r="P50" s="2"/>
      <c r="Q50" s="2"/>
    </row>
    <row r="51">
      <c r="A51" s="9"/>
      <c r="B51" s="58" t="s">
        <v>80</v>
      </c>
      <c r="C51" s="1"/>
      <c r="D51" s="1"/>
      <c r="E51" s="59" t="s">
        <v>245</v>
      </c>
      <c r="F51" s="1"/>
      <c r="G51" s="1"/>
      <c r="H51" s="50"/>
      <c r="I51" s="1"/>
      <c r="J51" s="50"/>
      <c r="K51" s="1"/>
      <c r="L51" s="1"/>
      <c r="M51" s="12"/>
      <c r="N51" s="2"/>
      <c r="O51" s="2"/>
      <c r="P51" s="2"/>
      <c r="Q51" s="2"/>
    </row>
    <row r="52" thickBot="1">
      <c r="A52" s="9"/>
      <c r="B52" s="60" t="s">
        <v>82</v>
      </c>
      <c r="C52" s="31"/>
      <c r="D52" s="31"/>
      <c r="E52" s="61" t="s">
        <v>83</v>
      </c>
      <c r="F52" s="31"/>
      <c r="G52" s="31"/>
      <c r="H52" s="62"/>
      <c r="I52" s="31"/>
      <c r="J52" s="62"/>
      <c r="K52" s="31"/>
      <c r="L52" s="31"/>
      <c r="M52" s="12"/>
      <c r="N52" s="2"/>
      <c r="O52" s="2"/>
      <c r="P52" s="2"/>
      <c r="Q52" s="2"/>
    </row>
    <row r="53" thickTop="1" thickBot="1" ht="25" customHeight="1">
      <c r="A53" s="9"/>
      <c r="B53" s="1"/>
      <c r="C53" s="67">
        <v>1</v>
      </c>
      <c r="D53" s="1"/>
      <c r="E53" s="67" t="s">
        <v>134</v>
      </c>
      <c r="F53" s="1"/>
      <c r="G53" s="68" t="s">
        <v>120</v>
      </c>
      <c r="H53" s="69">
        <f>J38+J43+J48</f>
        <v>0</v>
      </c>
      <c r="I53" s="68" t="s">
        <v>121</v>
      </c>
      <c r="J53" s="70">
        <f>(L53-H53)</f>
        <v>0</v>
      </c>
      <c r="K53" s="68" t="s">
        <v>122</v>
      </c>
      <c r="L53" s="71">
        <f>L38+L43+L48</f>
        <v>0</v>
      </c>
      <c r="M53" s="12"/>
      <c r="N53" s="2"/>
      <c r="O53" s="2"/>
      <c r="P53" s="2"/>
      <c r="Q53" s="42">
        <f>0+Q38+Q43+Q48</f>
        <v>0</v>
      </c>
      <c r="R53" s="27">
        <f>0+R38+R43+R48</f>
        <v>0</v>
      </c>
      <c r="S53" s="72">
        <f>Q53*(1+J53)+R53</f>
        <v>0</v>
      </c>
    </row>
    <row r="54" thickTop="1" thickBot="1" ht="25" customHeight="1">
      <c r="A54" s="9"/>
      <c r="B54" s="73"/>
      <c r="C54" s="73"/>
      <c r="D54" s="73"/>
      <c r="E54" s="73"/>
      <c r="F54" s="73"/>
      <c r="G54" s="74" t="s">
        <v>123</v>
      </c>
      <c r="H54" s="75">
        <f>J38+J43+J48</f>
        <v>0</v>
      </c>
      <c r="I54" s="74" t="s">
        <v>124</v>
      </c>
      <c r="J54" s="76">
        <f>0+J53</f>
        <v>0</v>
      </c>
      <c r="K54" s="74" t="s">
        <v>125</v>
      </c>
      <c r="L54" s="77">
        <f>L38+L43+L48</f>
        <v>0</v>
      </c>
      <c r="M54" s="12"/>
      <c r="N54" s="2"/>
      <c r="O54" s="2"/>
      <c r="P54" s="2"/>
      <c r="Q54" s="2"/>
    </row>
    <row r="55" ht="40" customHeight="1">
      <c r="A55" s="9"/>
      <c r="B55" s="78" t="s">
        <v>350</v>
      </c>
      <c r="C55" s="1"/>
      <c r="D55" s="1"/>
      <c r="E55" s="1"/>
      <c r="F55" s="1"/>
      <c r="G55" s="1"/>
      <c r="H55" s="50"/>
      <c r="I55" s="1"/>
      <c r="J55" s="50"/>
      <c r="K55" s="1"/>
      <c r="L55" s="1"/>
      <c r="M55" s="12"/>
      <c r="N55" s="2"/>
      <c r="O55" s="2"/>
      <c r="P55" s="2"/>
      <c r="Q55" s="2"/>
    </row>
    <row r="56">
      <c r="A56" s="9"/>
      <c r="B56" s="51">
        <v>5</v>
      </c>
      <c r="C56" s="52" t="s">
        <v>562</v>
      </c>
      <c r="D56" s="52" t="s">
        <v>3</v>
      </c>
      <c r="E56" s="52" t="s">
        <v>563</v>
      </c>
      <c r="F56" s="52" t="s">
        <v>3</v>
      </c>
      <c r="G56" s="53" t="s">
        <v>157</v>
      </c>
      <c r="H56" s="54">
        <v>320.10000000000002</v>
      </c>
      <c r="I56" s="25">
        <f>ROUND(0,2)</f>
        <v>0</v>
      </c>
      <c r="J56" s="55">
        <f>ROUND(I56*H56,2)</f>
        <v>0</v>
      </c>
      <c r="K56" s="56">
        <v>0.20999999999999999</v>
      </c>
      <c r="L56" s="57">
        <f>IF(ISNUMBER(K56),ROUND(J56*(K56+1),2),0)</f>
        <v>0</v>
      </c>
      <c r="M56" s="12"/>
      <c r="N56" s="2"/>
      <c r="O56" s="2"/>
      <c r="P56" s="2"/>
      <c r="Q56" s="42">
        <f>IF(ISNUMBER(K56),IF(H56&gt;0,IF(I56&gt;0,J56,0),0),0)</f>
        <v>0</v>
      </c>
      <c r="R56" s="27">
        <f>IF(ISNUMBER(K56)=FALSE,J56,0)</f>
        <v>0</v>
      </c>
    </row>
    <row r="57">
      <c r="A57" s="9"/>
      <c r="B57" s="58" t="s">
        <v>76</v>
      </c>
      <c r="C57" s="1"/>
      <c r="D57" s="1"/>
      <c r="E57" s="59" t="s">
        <v>564</v>
      </c>
      <c r="F57" s="1"/>
      <c r="G57" s="1"/>
      <c r="H57" s="50"/>
      <c r="I57" s="1"/>
      <c r="J57" s="50"/>
      <c r="K57" s="1"/>
      <c r="L57" s="1"/>
      <c r="M57" s="12"/>
      <c r="N57" s="2"/>
      <c r="O57" s="2"/>
      <c r="P57" s="2"/>
      <c r="Q57" s="2"/>
    </row>
    <row r="58">
      <c r="A58" s="9"/>
      <c r="B58" s="58" t="s">
        <v>78</v>
      </c>
      <c r="C58" s="1"/>
      <c r="D58" s="1"/>
      <c r="E58" s="59" t="s">
        <v>565</v>
      </c>
      <c r="F58" s="1"/>
      <c r="G58" s="1"/>
      <c r="H58" s="50"/>
      <c r="I58" s="1"/>
      <c r="J58" s="50"/>
      <c r="K58" s="1"/>
      <c r="L58" s="1"/>
      <c r="M58" s="12"/>
      <c r="N58" s="2"/>
      <c r="O58" s="2"/>
      <c r="P58" s="2"/>
      <c r="Q58" s="2"/>
    </row>
    <row r="59">
      <c r="A59" s="9"/>
      <c r="B59" s="58" t="s">
        <v>80</v>
      </c>
      <c r="C59" s="1"/>
      <c r="D59" s="1"/>
      <c r="E59" s="59" t="s">
        <v>566</v>
      </c>
      <c r="F59" s="1"/>
      <c r="G59" s="1"/>
      <c r="H59" s="50"/>
      <c r="I59" s="1"/>
      <c r="J59" s="50"/>
      <c r="K59" s="1"/>
      <c r="L59" s="1"/>
      <c r="M59" s="12"/>
      <c r="N59" s="2"/>
      <c r="O59" s="2"/>
      <c r="P59" s="2"/>
      <c r="Q59" s="2"/>
    </row>
    <row r="60" thickBot="1">
      <c r="A60" s="9"/>
      <c r="B60" s="60" t="s">
        <v>82</v>
      </c>
      <c r="C60" s="31"/>
      <c r="D60" s="31"/>
      <c r="E60" s="61" t="s">
        <v>83</v>
      </c>
      <c r="F60" s="31"/>
      <c r="G60" s="31"/>
      <c r="H60" s="62"/>
      <c r="I60" s="31"/>
      <c r="J60" s="62"/>
      <c r="K60" s="31"/>
      <c r="L60" s="31"/>
      <c r="M60" s="12"/>
      <c r="N60" s="2"/>
      <c r="O60" s="2"/>
      <c r="P60" s="2"/>
      <c r="Q60" s="2"/>
    </row>
    <row r="61" thickTop="1" thickBot="1" ht="25" customHeight="1">
      <c r="A61" s="9"/>
      <c r="B61" s="1"/>
      <c r="C61" s="67">
        <v>2</v>
      </c>
      <c r="D61" s="1"/>
      <c r="E61" s="67" t="s">
        <v>266</v>
      </c>
      <c r="F61" s="1"/>
      <c r="G61" s="68" t="s">
        <v>120</v>
      </c>
      <c r="H61" s="69">
        <f>0+J56</f>
        <v>0</v>
      </c>
      <c r="I61" s="68" t="s">
        <v>121</v>
      </c>
      <c r="J61" s="70">
        <f>(L61-H61)</f>
        <v>0</v>
      </c>
      <c r="K61" s="68" t="s">
        <v>122</v>
      </c>
      <c r="L61" s="71">
        <f>0+L56</f>
        <v>0</v>
      </c>
      <c r="M61" s="12"/>
      <c r="N61" s="2"/>
      <c r="O61" s="2"/>
      <c r="P61" s="2"/>
      <c r="Q61" s="42">
        <f>0+Q56</f>
        <v>0</v>
      </c>
      <c r="R61" s="27">
        <f>0+R56</f>
        <v>0</v>
      </c>
      <c r="S61" s="72">
        <f>Q61*(1+J61)+R61</f>
        <v>0</v>
      </c>
    </row>
    <row r="62" thickTop="1" thickBot="1" ht="25" customHeight="1">
      <c r="A62" s="9"/>
      <c r="B62" s="73"/>
      <c r="C62" s="73"/>
      <c r="D62" s="73"/>
      <c r="E62" s="73"/>
      <c r="F62" s="73"/>
      <c r="G62" s="74" t="s">
        <v>123</v>
      </c>
      <c r="H62" s="75">
        <f>0+J56</f>
        <v>0</v>
      </c>
      <c r="I62" s="74" t="s">
        <v>124</v>
      </c>
      <c r="J62" s="76">
        <f>0+J61</f>
        <v>0</v>
      </c>
      <c r="K62" s="74" t="s">
        <v>125</v>
      </c>
      <c r="L62" s="77">
        <f>0+L56</f>
        <v>0</v>
      </c>
      <c r="M62" s="12"/>
      <c r="N62" s="2"/>
      <c r="O62" s="2"/>
      <c r="P62" s="2"/>
      <c r="Q62" s="2"/>
    </row>
    <row r="63" ht="40" customHeight="1">
      <c r="A63" s="9"/>
      <c r="B63" s="78" t="s">
        <v>370</v>
      </c>
      <c r="C63" s="1"/>
      <c r="D63" s="1"/>
      <c r="E63" s="1"/>
      <c r="F63" s="1"/>
      <c r="G63" s="1"/>
      <c r="H63" s="50"/>
      <c r="I63" s="1"/>
      <c r="J63" s="50"/>
      <c r="K63" s="1"/>
      <c r="L63" s="1"/>
      <c r="M63" s="12"/>
      <c r="N63" s="2"/>
      <c r="O63" s="2"/>
      <c r="P63" s="2"/>
      <c r="Q63" s="2"/>
    </row>
    <row r="64">
      <c r="A64" s="9"/>
      <c r="B64" s="51">
        <v>6</v>
      </c>
      <c r="C64" s="52" t="s">
        <v>567</v>
      </c>
      <c r="D64" s="52" t="s">
        <v>3</v>
      </c>
      <c r="E64" s="52" t="s">
        <v>568</v>
      </c>
      <c r="F64" s="52" t="s">
        <v>3</v>
      </c>
      <c r="G64" s="53" t="s">
        <v>171</v>
      </c>
      <c r="H64" s="54">
        <v>10.800000000000001</v>
      </c>
      <c r="I64" s="25">
        <f>ROUND(0,2)</f>
        <v>0</v>
      </c>
      <c r="J64" s="55">
        <f>ROUND(I64*H64,2)</f>
        <v>0</v>
      </c>
      <c r="K64" s="56">
        <v>0.20999999999999999</v>
      </c>
      <c r="L64" s="57">
        <f>IF(ISNUMBER(K64),ROUND(J64*(K64+1),2),0)</f>
        <v>0</v>
      </c>
      <c r="M64" s="12"/>
      <c r="N64" s="2"/>
      <c r="O64" s="2"/>
      <c r="P64" s="2"/>
      <c r="Q64" s="42">
        <f>IF(ISNUMBER(K64),IF(H64&gt;0,IF(I64&gt;0,J64,0),0),0)</f>
        <v>0</v>
      </c>
      <c r="R64" s="27">
        <f>IF(ISNUMBER(K64)=FALSE,J64,0)</f>
        <v>0</v>
      </c>
    </row>
    <row r="65">
      <c r="A65" s="9"/>
      <c r="B65" s="58" t="s">
        <v>76</v>
      </c>
      <c r="C65" s="1"/>
      <c r="D65" s="1"/>
      <c r="E65" s="59" t="s">
        <v>569</v>
      </c>
      <c r="F65" s="1"/>
      <c r="G65" s="1"/>
      <c r="H65" s="50"/>
      <c r="I65" s="1"/>
      <c r="J65" s="50"/>
      <c r="K65" s="1"/>
      <c r="L65" s="1"/>
      <c r="M65" s="12"/>
      <c r="N65" s="2"/>
      <c r="O65" s="2"/>
      <c r="P65" s="2"/>
      <c r="Q65" s="2"/>
    </row>
    <row r="66">
      <c r="A66" s="9"/>
      <c r="B66" s="58" t="s">
        <v>78</v>
      </c>
      <c r="C66" s="1"/>
      <c r="D66" s="1"/>
      <c r="E66" s="59" t="s">
        <v>570</v>
      </c>
      <c r="F66" s="1"/>
      <c r="G66" s="1"/>
      <c r="H66" s="50"/>
      <c r="I66" s="1"/>
      <c r="J66" s="50"/>
      <c r="K66" s="1"/>
      <c r="L66" s="1"/>
      <c r="M66" s="12"/>
      <c r="N66" s="2"/>
      <c r="O66" s="2"/>
      <c r="P66" s="2"/>
      <c r="Q66" s="2"/>
    </row>
    <row r="67">
      <c r="A67" s="9"/>
      <c r="B67" s="58" t="s">
        <v>80</v>
      </c>
      <c r="C67" s="1"/>
      <c r="D67" s="1"/>
      <c r="E67" s="59" t="s">
        <v>571</v>
      </c>
      <c r="F67" s="1"/>
      <c r="G67" s="1"/>
      <c r="H67" s="50"/>
      <c r="I67" s="1"/>
      <c r="J67" s="50"/>
      <c r="K67" s="1"/>
      <c r="L67" s="1"/>
      <c r="M67" s="12"/>
      <c r="N67" s="2"/>
      <c r="O67" s="2"/>
      <c r="P67" s="2"/>
      <c r="Q67" s="2"/>
    </row>
    <row r="68" thickBot="1">
      <c r="A68" s="9"/>
      <c r="B68" s="60" t="s">
        <v>82</v>
      </c>
      <c r="C68" s="31"/>
      <c r="D68" s="31"/>
      <c r="E68" s="61" t="s">
        <v>83</v>
      </c>
      <c r="F68" s="31"/>
      <c r="G68" s="31"/>
      <c r="H68" s="62"/>
      <c r="I68" s="31"/>
      <c r="J68" s="62"/>
      <c r="K68" s="31"/>
      <c r="L68" s="31"/>
      <c r="M68" s="12"/>
      <c r="N68" s="2"/>
      <c r="O68" s="2"/>
      <c r="P68" s="2"/>
      <c r="Q68" s="2"/>
    </row>
    <row r="69" thickTop="1">
      <c r="A69" s="9"/>
      <c r="B69" s="51">
        <v>7</v>
      </c>
      <c r="C69" s="52" t="s">
        <v>371</v>
      </c>
      <c r="D69" s="52" t="s">
        <v>85</v>
      </c>
      <c r="E69" s="52" t="s">
        <v>372</v>
      </c>
      <c r="F69" s="52" t="s">
        <v>3</v>
      </c>
      <c r="G69" s="53" t="s">
        <v>171</v>
      </c>
      <c r="H69" s="63">
        <v>32.670000000000002</v>
      </c>
      <c r="I69" s="36">
        <f>ROUND(0,2)</f>
        <v>0</v>
      </c>
      <c r="J69" s="64">
        <f>ROUND(I69*H69,2)</f>
        <v>0</v>
      </c>
      <c r="K69" s="65">
        <v>0.20999999999999999</v>
      </c>
      <c r="L69" s="66">
        <f>IF(ISNUMBER(K69),ROUND(J69*(K69+1),2),0)</f>
        <v>0</v>
      </c>
      <c r="M69" s="12"/>
      <c r="N69" s="2"/>
      <c r="O69" s="2"/>
      <c r="P69" s="2"/>
      <c r="Q69" s="42">
        <f>IF(ISNUMBER(K69),IF(H69&gt;0,IF(I69&gt;0,J69,0),0),0)</f>
        <v>0</v>
      </c>
      <c r="R69" s="27">
        <f>IF(ISNUMBER(K69)=FALSE,J69,0)</f>
        <v>0</v>
      </c>
    </row>
    <row r="70">
      <c r="A70" s="9"/>
      <c r="B70" s="58" t="s">
        <v>76</v>
      </c>
      <c r="C70" s="1"/>
      <c r="D70" s="1"/>
      <c r="E70" s="59" t="s">
        <v>572</v>
      </c>
      <c r="F70" s="1"/>
      <c r="G70" s="1"/>
      <c r="H70" s="50"/>
      <c r="I70" s="1"/>
      <c r="J70" s="50"/>
      <c r="K70" s="1"/>
      <c r="L70" s="1"/>
      <c r="M70" s="12"/>
      <c r="N70" s="2"/>
      <c r="O70" s="2"/>
      <c r="P70" s="2"/>
      <c r="Q70" s="2"/>
    </row>
    <row r="71">
      <c r="A71" s="9"/>
      <c r="B71" s="58" t="s">
        <v>78</v>
      </c>
      <c r="C71" s="1"/>
      <c r="D71" s="1"/>
      <c r="E71" s="59" t="s">
        <v>573</v>
      </c>
      <c r="F71" s="1"/>
      <c r="G71" s="1"/>
      <c r="H71" s="50"/>
      <c r="I71" s="1"/>
      <c r="J71" s="50"/>
      <c r="K71" s="1"/>
      <c r="L71" s="1"/>
      <c r="M71" s="12"/>
      <c r="N71" s="2"/>
      <c r="O71" s="2"/>
      <c r="P71" s="2"/>
      <c r="Q71" s="2"/>
    </row>
    <row r="72">
      <c r="A72" s="9"/>
      <c r="B72" s="58" t="s">
        <v>80</v>
      </c>
      <c r="C72" s="1"/>
      <c r="D72" s="1"/>
      <c r="E72" s="59" t="s">
        <v>360</v>
      </c>
      <c r="F72" s="1"/>
      <c r="G72" s="1"/>
      <c r="H72" s="50"/>
      <c r="I72" s="1"/>
      <c r="J72" s="50"/>
      <c r="K72" s="1"/>
      <c r="L72" s="1"/>
      <c r="M72" s="12"/>
      <c r="N72" s="2"/>
      <c r="O72" s="2"/>
      <c r="P72" s="2"/>
      <c r="Q72" s="2"/>
    </row>
    <row r="73" thickBot="1">
      <c r="A73" s="9"/>
      <c r="B73" s="60" t="s">
        <v>82</v>
      </c>
      <c r="C73" s="31"/>
      <c r="D73" s="31"/>
      <c r="E73" s="61" t="s">
        <v>83</v>
      </c>
      <c r="F73" s="31"/>
      <c r="G73" s="31"/>
      <c r="H73" s="62"/>
      <c r="I73" s="31"/>
      <c r="J73" s="62"/>
      <c r="K73" s="31"/>
      <c r="L73" s="31"/>
      <c r="M73" s="12"/>
      <c r="N73" s="2"/>
      <c r="O73" s="2"/>
      <c r="P73" s="2"/>
      <c r="Q73" s="2"/>
    </row>
    <row r="74" thickTop="1">
      <c r="A74" s="9"/>
      <c r="B74" s="51">
        <v>8</v>
      </c>
      <c r="C74" s="52" t="s">
        <v>371</v>
      </c>
      <c r="D74" s="52" t="s">
        <v>88</v>
      </c>
      <c r="E74" s="52" t="s">
        <v>372</v>
      </c>
      <c r="F74" s="52" t="s">
        <v>3</v>
      </c>
      <c r="G74" s="53" t="s">
        <v>171</v>
      </c>
      <c r="H74" s="63">
        <v>12.539999999999999</v>
      </c>
      <c r="I74" s="36">
        <f>ROUND(0,2)</f>
        <v>0</v>
      </c>
      <c r="J74" s="64">
        <f>ROUND(I74*H74,2)</f>
        <v>0</v>
      </c>
      <c r="K74" s="65">
        <v>0.20999999999999999</v>
      </c>
      <c r="L74" s="66">
        <f>IF(ISNUMBER(K74),ROUND(J74*(K74+1),2),0)</f>
        <v>0</v>
      </c>
      <c r="M74" s="12"/>
      <c r="N74" s="2"/>
      <c r="O74" s="2"/>
      <c r="P74" s="2"/>
      <c r="Q74" s="42">
        <f>IF(ISNUMBER(K74),IF(H74&gt;0,IF(I74&gt;0,J74,0),0),0)</f>
        <v>0</v>
      </c>
      <c r="R74" s="27">
        <f>IF(ISNUMBER(K74)=FALSE,J74,0)</f>
        <v>0</v>
      </c>
    </row>
    <row r="75">
      <c r="A75" s="9"/>
      <c r="B75" s="58" t="s">
        <v>76</v>
      </c>
      <c r="C75" s="1"/>
      <c r="D75" s="1"/>
      <c r="E75" s="59" t="s">
        <v>574</v>
      </c>
      <c r="F75" s="1"/>
      <c r="G75" s="1"/>
      <c r="H75" s="50"/>
      <c r="I75" s="1"/>
      <c r="J75" s="50"/>
      <c r="K75" s="1"/>
      <c r="L75" s="1"/>
      <c r="M75" s="12"/>
      <c r="N75" s="2"/>
      <c r="O75" s="2"/>
      <c r="P75" s="2"/>
      <c r="Q75" s="2"/>
    </row>
    <row r="76">
      <c r="A76" s="9"/>
      <c r="B76" s="58" t="s">
        <v>78</v>
      </c>
      <c r="C76" s="1"/>
      <c r="D76" s="1"/>
      <c r="E76" s="59" t="s">
        <v>575</v>
      </c>
      <c r="F76" s="1"/>
      <c r="G76" s="1"/>
      <c r="H76" s="50"/>
      <c r="I76" s="1"/>
      <c r="J76" s="50"/>
      <c r="K76" s="1"/>
      <c r="L76" s="1"/>
      <c r="M76" s="12"/>
      <c r="N76" s="2"/>
      <c r="O76" s="2"/>
      <c r="P76" s="2"/>
      <c r="Q76" s="2"/>
    </row>
    <row r="77">
      <c r="A77" s="9"/>
      <c r="B77" s="58" t="s">
        <v>80</v>
      </c>
      <c r="C77" s="1"/>
      <c r="D77" s="1"/>
      <c r="E77" s="59" t="s">
        <v>360</v>
      </c>
      <c r="F77" s="1"/>
      <c r="G77" s="1"/>
      <c r="H77" s="50"/>
      <c r="I77" s="1"/>
      <c r="J77" s="50"/>
      <c r="K77" s="1"/>
      <c r="L77" s="1"/>
      <c r="M77" s="12"/>
      <c r="N77" s="2"/>
      <c r="O77" s="2"/>
      <c r="P77" s="2"/>
      <c r="Q77" s="2"/>
    </row>
    <row r="78" thickBot="1">
      <c r="A78" s="9"/>
      <c r="B78" s="60" t="s">
        <v>82</v>
      </c>
      <c r="C78" s="31"/>
      <c r="D78" s="31"/>
      <c r="E78" s="61" t="s">
        <v>83</v>
      </c>
      <c r="F78" s="31"/>
      <c r="G78" s="31"/>
      <c r="H78" s="62"/>
      <c r="I78" s="31"/>
      <c r="J78" s="62"/>
      <c r="K78" s="31"/>
      <c r="L78" s="31"/>
      <c r="M78" s="12"/>
      <c r="N78" s="2"/>
      <c r="O78" s="2"/>
      <c r="P78" s="2"/>
      <c r="Q78" s="2"/>
    </row>
    <row r="79" thickTop="1">
      <c r="A79" s="9"/>
      <c r="B79" s="51">
        <v>9</v>
      </c>
      <c r="C79" s="52" t="s">
        <v>576</v>
      </c>
      <c r="D79" s="52" t="s">
        <v>3</v>
      </c>
      <c r="E79" s="52" t="s">
        <v>577</v>
      </c>
      <c r="F79" s="52" t="s">
        <v>3</v>
      </c>
      <c r="G79" s="53" t="s">
        <v>171</v>
      </c>
      <c r="H79" s="63">
        <v>14.4</v>
      </c>
      <c r="I79" s="36">
        <f>ROUND(0,2)</f>
        <v>0</v>
      </c>
      <c r="J79" s="64">
        <f>ROUND(I79*H79,2)</f>
        <v>0</v>
      </c>
      <c r="K79" s="65">
        <v>0.20999999999999999</v>
      </c>
      <c r="L79" s="66">
        <f>IF(ISNUMBER(K79),ROUND(J79*(K79+1),2),0)</f>
        <v>0</v>
      </c>
      <c r="M79" s="12"/>
      <c r="N79" s="2"/>
      <c r="O79" s="2"/>
      <c r="P79" s="2"/>
      <c r="Q79" s="42">
        <f>IF(ISNUMBER(K79),IF(H79&gt;0,IF(I79&gt;0,J79,0),0),0)</f>
        <v>0</v>
      </c>
      <c r="R79" s="27">
        <f>IF(ISNUMBER(K79)=FALSE,J79,0)</f>
        <v>0</v>
      </c>
    </row>
    <row r="80">
      <c r="A80" s="9"/>
      <c r="B80" s="58" t="s">
        <v>76</v>
      </c>
      <c r="C80" s="1"/>
      <c r="D80" s="1"/>
      <c r="E80" s="59" t="s">
        <v>578</v>
      </c>
      <c r="F80" s="1"/>
      <c r="G80" s="1"/>
      <c r="H80" s="50"/>
      <c r="I80" s="1"/>
      <c r="J80" s="50"/>
      <c r="K80" s="1"/>
      <c r="L80" s="1"/>
      <c r="M80" s="12"/>
      <c r="N80" s="2"/>
      <c r="O80" s="2"/>
      <c r="P80" s="2"/>
      <c r="Q80" s="2"/>
    </row>
    <row r="81">
      <c r="A81" s="9"/>
      <c r="B81" s="58" t="s">
        <v>78</v>
      </c>
      <c r="C81" s="1"/>
      <c r="D81" s="1"/>
      <c r="E81" s="59" t="s">
        <v>579</v>
      </c>
      <c r="F81" s="1"/>
      <c r="G81" s="1"/>
      <c r="H81" s="50"/>
      <c r="I81" s="1"/>
      <c r="J81" s="50"/>
      <c r="K81" s="1"/>
      <c r="L81" s="1"/>
      <c r="M81" s="12"/>
      <c r="N81" s="2"/>
      <c r="O81" s="2"/>
      <c r="P81" s="2"/>
      <c r="Q81" s="2"/>
    </row>
    <row r="82">
      <c r="A82" s="9"/>
      <c r="B82" s="58" t="s">
        <v>80</v>
      </c>
      <c r="C82" s="1"/>
      <c r="D82" s="1"/>
      <c r="E82" s="59" t="s">
        <v>580</v>
      </c>
      <c r="F82" s="1"/>
      <c r="G82" s="1"/>
      <c r="H82" s="50"/>
      <c r="I82" s="1"/>
      <c r="J82" s="50"/>
      <c r="K82" s="1"/>
      <c r="L82" s="1"/>
      <c r="M82" s="12"/>
      <c r="N82" s="2"/>
      <c r="O82" s="2"/>
      <c r="P82" s="2"/>
      <c r="Q82" s="2"/>
    </row>
    <row r="83" thickBot="1">
      <c r="A83" s="9"/>
      <c r="B83" s="60" t="s">
        <v>82</v>
      </c>
      <c r="C83" s="31"/>
      <c r="D83" s="31"/>
      <c r="E83" s="61" t="s">
        <v>83</v>
      </c>
      <c r="F83" s="31"/>
      <c r="G83" s="31"/>
      <c r="H83" s="62"/>
      <c r="I83" s="31"/>
      <c r="J83" s="62"/>
      <c r="K83" s="31"/>
      <c r="L83" s="31"/>
      <c r="M83" s="12"/>
      <c r="N83" s="2"/>
      <c r="O83" s="2"/>
      <c r="P83" s="2"/>
      <c r="Q83" s="2"/>
    </row>
    <row r="84" thickTop="1" thickBot="1" ht="25" customHeight="1">
      <c r="A84" s="9"/>
      <c r="B84" s="1"/>
      <c r="C84" s="67">
        <v>4</v>
      </c>
      <c r="D84" s="1"/>
      <c r="E84" s="67" t="s">
        <v>267</v>
      </c>
      <c r="F84" s="1"/>
      <c r="G84" s="68" t="s">
        <v>120</v>
      </c>
      <c r="H84" s="69">
        <f>J64+J69+J74+J79</f>
        <v>0</v>
      </c>
      <c r="I84" s="68" t="s">
        <v>121</v>
      </c>
      <c r="J84" s="70">
        <f>(L84-H84)</f>
        <v>0</v>
      </c>
      <c r="K84" s="68" t="s">
        <v>122</v>
      </c>
      <c r="L84" s="71">
        <f>L64+L69+L74+L79</f>
        <v>0</v>
      </c>
      <c r="M84" s="12"/>
      <c r="N84" s="2"/>
      <c r="O84" s="2"/>
      <c r="P84" s="2"/>
      <c r="Q84" s="42">
        <f>0+Q64+Q69+Q74+Q79</f>
        <v>0</v>
      </c>
      <c r="R84" s="27">
        <f>0+R64+R69+R74+R79</f>
        <v>0</v>
      </c>
      <c r="S84" s="72">
        <f>Q84*(1+J84)+R84</f>
        <v>0</v>
      </c>
    </row>
    <row r="85" thickTop="1" thickBot="1" ht="25" customHeight="1">
      <c r="A85" s="9"/>
      <c r="B85" s="73"/>
      <c r="C85" s="73"/>
      <c r="D85" s="73"/>
      <c r="E85" s="73"/>
      <c r="F85" s="73"/>
      <c r="G85" s="74" t="s">
        <v>123</v>
      </c>
      <c r="H85" s="75">
        <f>J64+J69+J74+J79</f>
        <v>0</v>
      </c>
      <c r="I85" s="74" t="s">
        <v>124</v>
      </c>
      <c r="J85" s="76">
        <f>0+J84</f>
        <v>0</v>
      </c>
      <c r="K85" s="74" t="s">
        <v>125</v>
      </c>
      <c r="L85" s="77">
        <f>L64+L69+L74+L79</f>
        <v>0</v>
      </c>
      <c r="M85" s="12"/>
      <c r="N85" s="2"/>
      <c r="O85" s="2"/>
      <c r="P85" s="2"/>
      <c r="Q85" s="2"/>
    </row>
    <row r="86" ht="40" customHeight="1">
      <c r="A86" s="9"/>
      <c r="B86" s="78" t="s">
        <v>246</v>
      </c>
      <c r="C86" s="1"/>
      <c r="D86" s="1"/>
      <c r="E86" s="1"/>
      <c r="F86" s="1"/>
      <c r="G86" s="1"/>
      <c r="H86" s="50"/>
      <c r="I86" s="1"/>
      <c r="J86" s="50"/>
      <c r="K86" s="1"/>
      <c r="L86" s="1"/>
      <c r="M86" s="12"/>
      <c r="N86" s="2"/>
      <c r="O86" s="2"/>
      <c r="P86" s="2"/>
      <c r="Q86" s="2"/>
    </row>
    <row r="87">
      <c r="A87" s="9"/>
      <c r="B87" s="51">
        <v>10</v>
      </c>
      <c r="C87" s="52" t="s">
        <v>581</v>
      </c>
      <c r="D87" s="52" t="s">
        <v>3</v>
      </c>
      <c r="E87" s="52" t="s">
        <v>582</v>
      </c>
      <c r="F87" s="52" t="s">
        <v>3</v>
      </c>
      <c r="G87" s="53" t="s">
        <v>185</v>
      </c>
      <c r="H87" s="54">
        <v>33</v>
      </c>
      <c r="I87" s="25">
        <f>ROUND(0,2)</f>
        <v>0</v>
      </c>
      <c r="J87" s="55">
        <f>ROUND(I87*H87,2)</f>
        <v>0</v>
      </c>
      <c r="K87" s="56">
        <v>0.20999999999999999</v>
      </c>
      <c r="L87" s="57">
        <f>IF(ISNUMBER(K87),ROUND(J87*(K87+1),2),0)</f>
        <v>0</v>
      </c>
      <c r="M87" s="12"/>
      <c r="N87" s="2"/>
      <c r="O87" s="2"/>
      <c r="P87" s="2"/>
      <c r="Q87" s="42">
        <f>IF(ISNUMBER(K87),IF(H87&gt;0,IF(I87&gt;0,J87,0),0),0)</f>
        <v>0</v>
      </c>
      <c r="R87" s="27">
        <f>IF(ISNUMBER(K87)=FALSE,J87,0)</f>
        <v>0</v>
      </c>
    </row>
    <row r="88">
      <c r="A88" s="9"/>
      <c r="B88" s="58" t="s">
        <v>76</v>
      </c>
      <c r="C88" s="1"/>
      <c r="D88" s="1"/>
      <c r="E88" s="59" t="s">
        <v>583</v>
      </c>
      <c r="F88" s="1"/>
      <c r="G88" s="1"/>
      <c r="H88" s="50"/>
      <c r="I88" s="1"/>
      <c r="J88" s="50"/>
      <c r="K88" s="1"/>
      <c r="L88" s="1"/>
      <c r="M88" s="12"/>
      <c r="N88" s="2"/>
      <c r="O88" s="2"/>
      <c r="P88" s="2"/>
      <c r="Q88" s="2"/>
    </row>
    <row r="89">
      <c r="A89" s="9"/>
      <c r="B89" s="58" t="s">
        <v>78</v>
      </c>
      <c r="C89" s="1"/>
      <c r="D89" s="1"/>
      <c r="E89" s="59" t="s">
        <v>584</v>
      </c>
      <c r="F89" s="1"/>
      <c r="G89" s="1"/>
      <c r="H89" s="50"/>
      <c r="I89" s="1"/>
      <c r="J89" s="50"/>
      <c r="K89" s="1"/>
      <c r="L89" s="1"/>
      <c r="M89" s="12"/>
      <c r="N89" s="2"/>
      <c r="O89" s="2"/>
      <c r="P89" s="2"/>
      <c r="Q89" s="2"/>
    </row>
    <row r="90">
      <c r="A90" s="9"/>
      <c r="B90" s="58" t="s">
        <v>80</v>
      </c>
      <c r="C90" s="1"/>
      <c r="D90" s="1"/>
      <c r="E90" s="59" t="s">
        <v>585</v>
      </c>
      <c r="F90" s="1"/>
      <c r="G90" s="1"/>
      <c r="H90" s="50"/>
      <c r="I90" s="1"/>
      <c r="J90" s="50"/>
      <c r="K90" s="1"/>
      <c r="L90" s="1"/>
      <c r="M90" s="12"/>
      <c r="N90" s="2"/>
      <c r="O90" s="2"/>
      <c r="P90" s="2"/>
      <c r="Q90" s="2"/>
    </row>
    <row r="91" thickBot="1">
      <c r="A91" s="9"/>
      <c r="B91" s="60" t="s">
        <v>82</v>
      </c>
      <c r="C91" s="31"/>
      <c r="D91" s="31"/>
      <c r="E91" s="61" t="s">
        <v>83</v>
      </c>
      <c r="F91" s="31"/>
      <c r="G91" s="31"/>
      <c r="H91" s="62"/>
      <c r="I91" s="31"/>
      <c r="J91" s="62"/>
      <c r="K91" s="31"/>
      <c r="L91" s="31"/>
      <c r="M91" s="12"/>
      <c r="N91" s="2"/>
      <c r="O91" s="2"/>
      <c r="P91" s="2"/>
      <c r="Q91" s="2"/>
    </row>
    <row r="92" thickTop="1" thickBot="1" ht="25" customHeight="1">
      <c r="A92" s="9"/>
      <c r="B92" s="1"/>
      <c r="C92" s="67">
        <v>9</v>
      </c>
      <c r="D92" s="1"/>
      <c r="E92" s="67" t="s">
        <v>135</v>
      </c>
      <c r="F92" s="1"/>
      <c r="G92" s="68" t="s">
        <v>120</v>
      </c>
      <c r="H92" s="69">
        <f>0+J87</f>
        <v>0</v>
      </c>
      <c r="I92" s="68" t="s">
        <v>121</v>
      </c>
      <c r="J92" s="70">
        <f>(L92-H92)</f>
        <v>0</v>
      </c>
      <c r="K92" s="68" t="s">
        <v>122</v>
      </c>
      <c r="L92" s="71">
        <f>0+L87</f>
        <v>0</v>
      </c>
      <c r="M92" s="12"/>
      <c r="N92" s="2"/>
      <c r="O92" s="2"/>
      <c r="P92" s="2"/>
      <c r="Q92" s="42">
        <f>0+Q87</f>
        <v>0</v>
      </c>
      <c r="R92" s="27">
        <f>0+R87</f>
        <v>0</v>
      </c>
      <c r="S92" s="72">
        <f>Q92*(1+J92)+R92</f>
        <v>0</v>
      </c>
    </row>
    <row r="93" thickTop="1" thickBot="1" ht="25" customHeight="1">
      <c r="A93" s="9"/>
      <c r="B93" s="73"/>
      <c r="C93" s="73"/>
      <c r="D93" s="73"/>
      <c r="E93" s="73"/>
      <c r="F93" s="73"/>
      <c r="G93" s="74" t="s">
        <v>123</v>
      </c>
      <c r="H93" s="75">
        <f>0+J87</f>
        <v>0</v>
      </c>
      <c r="I93" s="74" t="s">
        <v>124</v>
      </c>
      <c r="J93" s="76">
        <f>0+J92</f>
        <v>0</v>
      </c>
      <c r="K93" s="74" t="s">
        <v>125</v>
      </c>
      <c r="L93" s="77">
        <f>0+L87</f>
        <v>0</v>
      </c>
      <c r="M93" s="12"/>
      <c r="N93" s="2"/>
      <c r="O93" s="2"/>
      <c r="P93" s="2"/>
      <c r="Q93" s="2"/>
    </row>
    <row r="94">
      <c r="A94" s="13"/>
      <c r="B94" s="4"/>
      <c r="C94" s="4"/>
      <c r="D94" s="4"/>
      <c r="E94" s="4"/>
      <c r="F94" s="4"/>
      <c r="G94" s="4"/>
      <c r="H94" s="79"/>
      <c r="I94" s="4"/>
      <c r="J94" s="79"/>
      <c r="K94" s="4"/>
      <c r="L94" s="4"/>
      <c r="M94" s="14"/>
      <c r="N94" s="2"/>
      <c r="O94" s="2"/>
      <c r="P94" s="2"/>
      <c r="Q94" s="2"/>
    </row>
    <row r="9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2"/>
      <c r="O95" s="2"/>
      <c r="P95" s="2"/>
      <c r="Q95" s="2"/>
    </row>
  </sheetData>
  <mergeCells count="63">
    <mergeCell ref="B37:L37"/>
    <mergeCell ref="B39:D39"/>
    <mergeCell ref="B40:D40"/>
    <mergeCell ref="B41:D41"/>
    <mergeCell ref="B42:D42"/>
    <mergeCell ref="B44:D44"/>
    <mergeCell ref="B45:D45"/>
    <mergeCell ref="B46:D46"/>
    <mergeCell ref="B47:D47"/>
    <mergeCell ref="B49:D49"/>
    <mergeCell ref="B50:D50"/>
    <mergeCell ref="B51:D51"/>
    <mergeCell ref="B52:D52"/>
    <mergeCell ref="B55:L55"/>
    <mergeCell ref="B57:D57"/>
    <mergeCell ref="B58:D58"/>
    <mergeCell ref="B59:D59"/>
    <mergeCell ref="B60:D60"/>
    <mergeCell ref="B65:D65"/>
    <mergeCell ref="B66:D66"/>
    <mergeCell ref="B67:D67"/>
    <mergeCell ref="B68:D68"/>
    <mergeCell ref="B70:D70"/>
    <mergeCell ref="B71:D71"/>
    <mergeCell ref="B72:D72"/>
    <mergeCell ref="B73:D73"/>
    <mergeCell ref="B75:D75"/>
    <mergeCell ref="B76:D76"/>
    <mergeCell ref="B77:D77"/>
    <mergeCell ref="B78:D78"/>
    <mergeCell ref="B80:D80"/>
    <mergeCell ref="B81:D81"/>
    <mergeCell ref="B82:D82"/>
    <mergeCell ref="B83:D83"/>
    <mergeCell ref="B63:L63"/>
    <mergeCell ref="B88:D88"/>
    <mergeCell ref="B89:D89"/>
    <mergeCell ref="B90:D90"/>
    <mergeCell ref="B91:D91"/>
    <mergeCell ref="B86:L86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6:C27"/>
    <mergeCell ref="B29:L29"/>
    <mergeCell ref="B31:D31"/>
    <mergeCell ref="B32:D32"/>
    <mergeCell ref="B33:D33"/>
    <mergeCell ref="B34:D34"/>
    <mergeCell ref="B23:D23"/>
    <mergeCell ref="B24:D24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55</v>
      </c>
      <c r="B10" s="1"/>
      <c r="C10" s="16"/>
      <c r="D10" s="1"/>
      <c r="E10" s="1"/>
      <c r="F10" s="1"/>
      <c r="G10" s="17"/>
      <c r="H10" s="1"/>
      <c r="I10" s="40" t="s">
        <v>56</v>
      </c>
      <c r="J10" s="41">
        <f>H36+H59+H67+H100+H108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586</v>
      </c>
      <c r="B11" s="1"/>
      <c r="C11" s="1"/>
      <c r="D11" s="1"/>
      <c r="E11" s="1"/>
      <c r="F11" s="1"/>
      <c r="G11" s="40"/>
      <c r="H11" s="1"/>
      <c r="I11" s="40" t="s">
        <v>58</v>
      </c>
      <c r="J11" s="41">
        <f>L36+L59+L67+L100+L108</f>
        <v>0</v>
      </c>
      <c r="K11" s="1"/>
      <c r="L11" s="1"/>
      <c r="M11" s="12"/>
      <c r="N11" s="2"/>
      <c r="O11" s="2"/>
      <c r="P11" s="2"/>
      <c r="Q11" s="42">
        <f>IF(SUM(K20:K24)&gt;0,ROUND(SUM(S20:S24)/SUM(K20:K24)-1,8),0)</f>
        <v>0</v>
      </c>
      <c r="R11" s="27">
        <f>AVERAGE(J35,J58,J66,J99,J107)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59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60</v>
      </c>
      <c r="C19" s="43"/>
      <c r="D19" s="43"/>
      <c r="E19" s="43" t="s">
        <v>61</v>
      </c>
      <c r="F19" s="43"/>
      <c r="G19" s="44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62</v>
      </c>
      <c r="F20" s="1"/>
      <c r="G20" s="1"/>
      <c r="H20" s="1"/>
      <c r="I20" s="1"/>
      <c r="J20" s="1"/>
      <c r="K20" s="47">
        <f>H36</f>
        <v>0</v>
      </c>
      <c r="L20" s="47">
        <f>L36</f>
        <v>0</v>
      </c>
      <c r="M20" s="12"/>
      <c r="N20" s="2"/>
      <c r="O20" s="2"/>
      <c r="P20" s="2"/>
      <c r="Q20" s="2"/>
      <c r="S20" s="27">
        <f>S35</f>
        <v>0</v>
      </c>
    </row>
    <row r="21">
      <c r="A21" s="9"/>
      <c r="B21" s="45">
        <v>1</v>
      </c>
      <c r="C21" s="1"/>
      <c r="D21" s="1"/>
      <c r="E21" s="46" t="s">
        <v>134</v>
      </c>
      <c r="F21" s="1"/>
      <c r="G21" s="1"/>
      <c r="H21" s="1"/>
      <c r="I21" s="1"/>
      <c r="J21" s="1"/>
      <c r="K21" s="47">
        <f>H59</f>
        <v>0</v>
      </c>
      <c r="L21" s="47">
        <f>L59</f>
        <v>0</v>
      </c>
      <c r="M21" s="12"/>
      <c r="N21" s="2"/>
      <c r="O21" s="2"/>
      <c r="P21" s="2"/>
      <c r="Q21" s="2"/>
      <c r="S21" s="27">
        <f>S58</f>
        <v>0</v>
      </c>
    </row>
    <row r="22">
      <c r="A22" s="9"/>
      <c r="B22" s="45">
        <v>2</v>
      </c>
      <c r="C22" s="1"/>
      <c r="D22" s="1"/>
      <c r="E22" s="46" t="s">
        <v>266</v>
      </c>
      <c r="F22" s="1"/>
      <c r="G22" s="1"/>
      <c r="H22" s="1"/>
      <c r="I22" s="1"/>
      <c r="J22" s="1"/>
      <c r="K22" s="47">
        <f>H67</f>
        <v>0</v>
      </c>
      <c r="L22" s="47">
        <f>L67</f>
        <v>0</v>
      </c>
      <c r="M22" s="12"/>
      <c r="N22" s="2"/>
      <c r="O22" s="2"/>
      <c r="P22" s="2"/>
      <c r="Q22" s="2"/>
      <c r="S22" s="27">
        <f>S66</f>
        <v>0</v>
      </c>
    </row>
    <row r="23">
      <c r="A23" s="9"/>
      <c r="B23" s="45">
        <v>4</v>
      </c>
      <c r="C23" s="1"/>
      <c r="D23" s="1"/>
      <c r="E23" s="46" t="s">
        <v>267</v>
      </c>
      <c r="F23" s="1"/>
      <c r="G23" s="1"/>
      <c r="H23" s="1"/>
      <c r="I23" s="1"/>
      <c r="J23" s="1"/>
      <c r="K23" s="47">
        <f>H100</f>
        <v>0</v>
      </c>
      <c r="L23" s="47">
        <f>L100</f>
        <v>0</v>
      </c>
      <c r="M23" s="12"/>
      <c r="N23" s="2"/>
      <c r="O23" s="2"/>
      <c r="P23" s="2"/>
      <c r="Q23" s="2"/>
      <c r="S23" s="27">
        <f>S99</f>
        <v>0</v>
      </c>
    </row>
    <row r="24">
      <c r="A24" s="9"/>
      <c r="B24" s="45">
        <v>9</v>
      </c>
      <c r="C24" s="1"/>
      <c r="D24" s="1"/>
      <c r="E24" s="46" t="s">
        <v>135</v>
      </c>
      <c r="F24" s="1"/>
      <c r="G24" s="1"/>
      <c r="H24" s="1"/>
      <c r="I24" s="1"/>
      <c r="J24" s="1"/>
      <c r="K24" s="47">
        <f>H108</f>
        <v>0</v>
      </c>
      <c r="L24" s="47">
        <f>L108</f>
        <v>0</v>
      </c>
      <c r="M24" s="12"/>
      <c r="N24" s="2"/>
      <c r="O24" s="2"/>
      <c r="P24" s="2"/>
      <c r="Q24" s="2"/>
      <c r="S24" s="27">
        <f>S107</f>
        <v>0</v>
      </c>
    </row>
    <row r="2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81"/>
      <c r="N25" s="2"/>
      <c r="O25" s="2"/>
      <c r="P25" s="2"/>
      <c r="Q25" s="2"/>
    </row>
    <row r="26" ht="14" customHeight="1">
      <c r="A26" s="4"/>
      <c r="B26" s="37" t="s">
        <v>64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80"/>
      <c r="N27" s="2"/>
      <c r="O27" s="2"/>
      <c r="P27" s="2"/>
      <c r="Q27" s="2"/>
    </row>
    <row r="28" ht="18" customHeight="1">
      <c r="A28" s="9"/>
      <c r="B28" s="43" t="s">
        <v>65</v>
      </c>
      <c r="C28" s="43" t="s">
        <v>60</v>
      </c>
      <c r="D28" s="43" t="s">
        <v>66</v>
      </c>
      <c r="E28" s="43" t="s">
        <v>61</v>
      </c>
      <c r="F28" s="43" t="s">
        <v>67</v>
      </c>
      <c r="G28" s="44" t="s">
        <v>68</v>
      </c>
      <c r="H28" s="22" t="s">
        <v>69</v>
      </c>
      <c r="I28" s="22" t="s">
        <v>70</v>
      </c>
      <c r="J28" s="22" t="s">
        <v>16</v>
      </c>
      <c r="K28" s="44" t="s">
        <v>71</v>
      </c>
      <c r="L28" s="22" t="s">
        <v>17</v>
      </c>
      <c r="M28" s="48"/>
      <c r="N28" s="2"/>
      <c r="O28" s="2"/>
      <c r="P28" s="2"/>
      <c r="Q28" s="2"/>
    </row>
    <row r="29" ht="40" customHeight="1">
      <c r="A29" s="9"/>
      <c r="B29" s="49" t="s">
        <v>72</v>
      </c>
      <c r="C29" s="1"/>
      <c r="D29" s="1"/>
      <c r="E29" s="1"/>
      <c r="F29" s="1"/>
      <c r="G29" s="1"/>
      <c r="H29" s="50"/>
      <c r="I29" s="1"/>
      <c r="J29" s="50"/>
      <c r="K29" s="1"/>
      <c r="L29" s="1"/>
      <c r="M29" s="12"/>
      <c r="N29" s="2"/>
      <c r="O29" s="2"/>
      <c r="P29" s="2"/>
      <c r="Q29" s="2"/>
    </row>
    <row r="30">
      <c r="A30" s="9"/>
      <c r="B30" s="51">
        <v>1</v>
      </c>
      <c r="C30" s="52" t="s">
        <v>136</v>
      </c>
      <c r="D30" s="52" t="s">
        <v>85</v>
      </c>
      <c r="E30" s="52" t="s">
        <v>137</v>
      </c>
      <c r="F30" s="52" t="s">
        <v>3</v>
      </c>
      <c r="G30" s="53" t="s">
        <v>138</v>
      </c>
      <c r="H30" s="54">
        <v>757.79999999999995</v>
      </c>
      <c r="I30" s="25">
        <f>ROUND(0,2)</f>
        <v>0</v>
      </c>
      <c r="J30" s="55">
        <f>ROUND(I30*H30,2)</f>
        <v>0</v>
      </c>
      <c r="K30" s="56">
        <v>0.20999999999999999</v>
      </c>
      <c r="L30" s="57">
        <f>IF(ISNUMBER(K30),ROUND(J30*(K30+1),2),0)</f>
        <v>0</v>
      </c>
      <c r="M30" s="12"/>
      <c r="N30" s="2"/>
      <c r="O30" s="2"/>
      <c r="P30" s="2"/>
      <c r="Q30" s="42">
        <f>IF(ISNUMBER(K30),IF(H30&gt;0,IF(I30&gt;0,J30,0),0),0)</f>
        <v>0</v>
      </c>
      <c r="R30" s="27">
        <f>IF(ISNUMBER(K30)=FALSE,J30,0)</f>
        <v>0</v>
      </c>
    </row>
    <row r="31">
      <c r="A31" s="9"/>
      <c r="B31" s="58" t="s">
        <v>76</v>
      </c>
      <c r="C31" s="1"/>
      <c r="D31" s="1"/>
      <c r="E31" s="59" t="s">
        <v>270</v>
      </c>
      <c r="F31" s="1"/>
      <c r="G31" s="1"/>
      <c r="H31" s="50"/>
      <c r="I31" s="1"/>
      <c r="J31" s="50"/>
      <c r="K31" s="1"/>
      <c r="L31" s="1"/>
      <c r="M31" s="12"/>
      <c r="N31" s="2"/>
      <c r="O31" s="2"/>
      <c r="P31" s="2"/>
      <c r="Q31" s="2"/>
    </row>
    <row r="32">
      <c r="A32" s="9"/>
      <c r="B32" s="58" t="s">
        <v>78</v>
      </c>
      <c r="C32" s="1"/>
      <c r="D32" s="1"/>
      <c r="E32" s="59" t="s">
        <v>587</v>
      </c>
      <c r="F32" s="1"/>
      <c r="G32" s="1"/>
      <c r="H32" s="50"/>
      <c r="I32" s="1"/>
      <c r="J32" s="50"/>
      <c r="K32" s="1"/>
      <c r="L32" s="1"/>
      <c r="M32" s="12"/>
      <c r="N32" s="2"/>
      <c r="O32" s="2"/>
      <c r="P32" s="2"/>
      <c r="Q32" s="2"/>
    </row>
    <row r="33">
      <c r="A33" s="9"/>
      <c r="B33" s="58" t="s">
        <v>80</v>
      </c>
      <c r="C33" s="1"/>
      <c r="D33" s="1"/>
      <c r="E33" s="59" t="s">
        <v>141</v>
      </c>
      <c r="F33" s="1"/>
      <c r="G33" s="1"/>
      <c r="H33" s="50"/>
      <c r="I33" s="1"/>
      <c r="J33" s="50"/>
      <c r="K33" s="1"/>
      <c r="L33" s="1"/>
      <c r="M33" s="12"/>
      <c r="N33" s="2"/>
      <c r="O33" s="2"/>
      <c r="P33" s="2"/>
      <c r="Q33" s="2"/>
    </row>
    <row r="34" thickBot="1">
      <c r="A34" s="9"/>
      <c r="B34" s="60" t="s">
        <v>82</v>
      </c>
      <c r="C34" s="31"/>
      <c r="D34" s="31"/>
      <c r="E34" s="61" t="s">
        <v>83</v>
      </c>
      <c r="F34" s="31"/>
      <c r="G34" s="31"/>
      <c r="H34" s="62"/>
      <c r="I34" s="31"/>
      <c r="J34" s="62"/>
      <c r="K34" s="31"/>
      <c r="L34" s="31"/>
      <c r="M34" s="12"/>
      <c r="N34" s="2"/>
      <c r="O34" s="2"/>
      <c r="P34" s="2"/>
      <c r="Q34" s="2"/>
    </row>
    <row r="35" thickTop="1" thickBot="1" ht="25" customHeight="1">
      <c r="A35" s="9"/>
      <c r="B35" s="1"/>
      <c r="C35" s="67">
        <v>0</v>
      </c>
      <c r="D35" s="1"/>
      <c r="E35" s="67" t="s">
        <v>62</v>
      </c>
      <c r="F35" s="1"/>
      <c r="G35" s="68" t="s">
        <v>120</v>
      </c>
      <c r="H35" s="69">
        <f>0+J30</f>
        <v>0</v>
      </c>
      <c r="I35" s="68" t="s">
        <v>121</v>
      </c>
      <c r="J35" s="70">
        <f>(L35-H35)</f>
        <v>0</v>
      </c>
      <c r="K35" s="68" t="s">
        <v>122</v>
      </c>
      <c r="L35" s="71">
        <f>0+L30</f>
        <v>0</v>
      </c>
      <c r="M35" s="12"/>
      <c r="N35" s="2"/>
      <c r="O35" s="2"/>
      <c r="P35" s="2"/>
      <c r="Q35" s="42">
        <f>0+Q30</f>
        <v>0</v>
      </c>
      <c r="R35" s="27">
        <f>0+R30</f>
        <v>0</v>
      </c>
      <c r="S35" s="72">
        <f>Q35*(1+J35)+R35</f>
        <v>0</v>
      </c>
    </row>
    <row r="36" thickTop="1" thickBot="1" ht="25" customHeight="1">
      <c r="A36" s="9"/>
      <c r="B36" s="73"/>
      <c r="C36" s="73"/>
      <c r="D36" s="73"/>
      <c r="E36" s="73"/>
      <c r="F36" s="73"/>
      <c r="G36" s="74" t="s">
        <v>123</v>
      </c>
      <c r="H36" s="75">
        <f>0+J30</f>
        <v>0</v>
      </c>
      <c r="I36" s="74" t="s">
        <v>124</v>
      </c>
      <c r="J36" s="76">
        <f>0+J35</f>
        <v>0</v>
      </c>
      <c r="K36" s="74" t="s">
        <v>125</v>
      </c>
      <c r="L36" s="77">
        <f>0+L30</f>
        <v>0</v>
      </c>
      <c r="M36" s="12"/>
      <c r="N36" s="2"/>
      <c r="O36" s="2"/>
      <c r="P36" s="2"/>
      <c r="Q36" s="2"/>
    </row>
    <row r="37" ht="40" customHeight="1">
      <c r="A37" s="9"/>
      <c r="B37" s="78" t="s">
        <v>154</v>
      </c>
      <c r="C37" s="1"/>
      <c r="D37" s="1"/>
      <c r="E37" s="1"/>
      <c r="F37" s="1"/>
      <c r="G37" s="1"/>
      <c r="H37" s="50"/>
      <c r="I37" s="1"/>
      <c r="J37" s="50"/>
      <c r="K37" s="1"/>
      <c r="L37" s="1"/>
      <c r="M37" s="12"/>
      <c r="N37" s="2"/>
      <c r="O37" s="2"/>
      <c r="P37" s="2"/>
      <c r="Q37" s="2"/>
    </row>
    <row r="38">
      <c r="A38" s="9"/>
      <c r="B38" s="51">
        <v>2</v>
      </c>
      <c r="C38" s="52" t="s">
        <v>201</v>
      </c>
      <c r="D38" s="52" t="s">
        <v>3</v>
      </c>
      <c r="E38" s="52" t="s">
        <v>202</v>
      </c>
      <c r="F38" s="52" t="s">
        <v>3</v>
      </c>
      <c r="G38" s="53" t="s">
        <v>171</v>
      </c>
      <c r="H38" s="54">
        <v>46</v>
      </c>
      <c r="I38" s="25">
        <f>ROUND(0,2)</f>
        <v>0</v>
      </c>
      <c r="J38" s="55">
        <f>ROUND(I38*H38,2)</f>
        <v>0</v>
      </c>
      <c r="K38" s="56">
        <v>0.20999999999999999</v>
      </c>
      <c r="L38" s="57">
        <f>IF(ISNUMBER(K38),ROUND(J38*(K38+1),2),0)</f>
        <v>0</v>
      </c>
      <c r="M38" s="12"/>
      <c r="N38" s="2"/>
      <c r="O38" s="2"/>
      <c r="P38" s="2"/>
      <c r="Q38" s="42">
        <f>IF(ISNUMBER(K38),IF(H38&gt;0,IF(I38&gt;0,J38,0),0),0)</f>
        <v>0</v>
      </c>
      <c r="R38" s="27">
        <f>IF(ISNUMBER(K38)=FALSE,J38,0)</f>
        <v>0</v>
      </c>
    </row>
    <row r="39">
      <c r="A39" s="9"/>
      <c r="B39" s="58" t="s">
        <v>76</v>
      </c>
      <c r="C39" s="1"/>
      <c r="D39" s="1"/>
      <c r="E39" s="59" t="s">
        <v>203</v>
      </c>
      <c r="F39" s="1"/>
      <c r="G39" s="1"/>
      <c r="H39" s="50"/>
      <c r="I39" s="1"/>
      <c r="J39" s="50"/>
      <c r="K39" s="1"/>
      <c r="L39" s="1"/>
      <c r="M39" s="12"/>
      <c r="N39" s="2"/>
      <c r="O39" s="2"/>
      <c r="P39" s="2"/>
      <c r="Q39" s="2"/>
    </row>
    <row r="40">
      <c r="A40" s="9"/>
      <c r="B40" s="58" t="s">
        <v>78</v>
      </c>
      <c r="C40" s="1"/>
      <c r="D40" s="1"/>
      <c r="E40" s="59" t="s">
        <v>588</v>
      </c>
      <c r="F40" s="1"/>
      <c r="G40" s="1"/>
      <c r="H40" s="50"/>
      <c r="I40" s="1"/>
      <c r="J40" s="50"/>
      <c r="K40" s="1"/>
      <c r="L40" s="1"/>
      <c r="M40" s="12"/>
      <c r="N40" s="2"/>
      <c r="O40" s="2"/>
      <c r="P40" s="2"/>
      <c r="Q40" s="2"/>
    </row>
    <row r="41">
      <c r="A41" s="9"/>
      <c r="B41" s="58" t="s">
        <v>80</v>
      </c>
      <c r="C41" s="1"/>
      <c r="D41" s="1"/>
      <c r="E41" s="59" t="s">
        <v>205</v>
      </c>
      <c r="F41" s="1"/>
      <c r="G41" s="1"/>
      <c r="H41" s="50"/>
      <c r="I41" s="1"/>
      <c r="J41" s="50"/>
      <c r="K41" s="1"/>
      <c r="L41" s="1"/>
      <c r="M41" s="12"/>
      <c r="N41" s="2"/>
      <c r="O41" s="2"/>
      <c r="P41" s="2"/>
      <c r="Q41" s="2"/>
    </row>
    <row r="42" thickBot="1">
      <c r="A42" s="9"/>
      <c r="B42" s="60" t="s">
        <v>82</v>
      </c>
      <c r="C42" s="31"/>
      <c r="D42" s="31"/>
      <c r="E42" s="61" t="s">
        <v>83</v>
      </c>
      <c r="F42" s="31"/>
      <c r="G42" s="31"/>
      <c r="H42" s="62"/>
      <c r="I42" s="31"/>
      <c r="J42" s="62"/>
      <c r="K42" s="31"/>
      <c r="L42" s="31"/>
      <c r="M42" s="12"/>
      <c r="N42" s="2"/>
      <c r="O42" s="2"/>
      <c r="P42" s="2"/>
      <c r="Q42" s="2"/>
    </row>
    <row r="43" thickTop="1">
      <c r="A43" s="9"/>
      <c r="B43" s="51">
        <v>3</v>
      </c>
      <c r="C43" s="52" t="s">
        <v>304</v>
      </c>
      <c r="D43" s="52" t="s">
        <v>3</v>
      </c>
      <c r="E43" s="52" t="s">
        <v>305</v>
      </c>
      <c r="F43" s="52" t="s">
        <v>3</v>
      </c>
      <c r="G43" s="53" t="s">
        <v>171</v>
      </c>
      <c r="H43" s="63">
        <v>375</v>
      </c>
      <c r="I43" s="36">
        <f>ROUND(0,2)</f>
        <v>0</v>
      </c>
      <c r="J43" s="64">
        <f>ROUND(I43*H43,2)</f>
        <v>0</v>
      </c>
      <c r="K43" s="65">
        <v>0.20999999999999999</v>
      </c>
      <c r="L43" s="66">
        <f>IF(ISNUMBER(K43),ROUND(J43*(K43+1),2),0)</f>
        <v>0</v>
      </c>
      <c r="M43" s="12"/>
      <c r="N43" s="2"/>
      <c r="O43" s="2"/>
      <c r="P43" s="2"/>
      <c r="Q43" s="42">
        <f>IF(ISNUMBER(K43),IF(H43&gt;0,IF(I43&gt;0,J43,0),0),0)</f>
        <v>0</v>
      </c>
      <c r="R43" s="27">
        <f>IF(ISNUMBER(K43)=FALSE,J43,0)</f>
        <v>0</v>
      </c>
    </row>
    <row r="44">
      <c r="A44" s="9"/>
      <c r="B44" s="58" t="s">
        <v>76</v>
      </c>
      <c r="C44" s="1"/>
      <c r="D44" s="1"/>
      <c r="E44" s="59" t="s">
        <v>203</v>
      </c>
      <c r="F44" s="1"/>
      <c r="G44" s="1"/>
      <c r="H44" s="50"/>
      <c r="I44" s="1"/>
      <c r="J44" s="50"/>
      <c r="K44" s="1"/>
      <c r="L44" s="1"/>
      <c r="M44" s="12"/>
      <c r="N44" s="2"/>
      <c r="O44" s="2"/>
      <c r="P44" s="2"/>
      <c r="Q44" s="2"/>
    </row>
    <row r="45">
      <c r="A45" s="9"/>
      <c r="B45" s="58" t="s">
        <v>78</v>
      </c>
      <c r="C45" s="1"/>
      <c r="D45" s="1"/>
      <c r="E45" s="59" t="s">
        <v>589</v>
      </c>
      <c r="F45" s="1"/>
      <c r="G45" s="1"/>
      <c r="H45" s="50"/>
      <c r="I45" s="1"/>
      <c r="J45" s="50"/>
      <c r="K45" s="1"/>
      <c r="L45" s="1"/>
      <c r="M45" s="12"/>
      <c r="N45" s="2"/>
      <c r="O45" s="2"/>
      <c r="P45" s="2"/>
      <c r="Q45" s="2"/>
    </row>
    <row r="46">
      <c r="A46" s="9"/>
      <c r="B46" s="58" t="s">
        <v>80</v>
      </c>
      <c r="C46" s="1"/>
      <c r="D46" s="1"/>
      <c r="E46" s="59" t="s">
        <v>557</v>
      </c>
      <c r="F46" s="1"/>
      <c r="G46" s="1"/>
      <c r="H46" s="50"/>
      <c r="I46" s="1"/>
      <c r="J46" s="50"/>
      <c r="K46" s="1"/>
      <c r="L46" s="1"/>
      <c r="M46" s="12"/>
      <c r="N46" s="2"/>
      <c r="O46" s="2"/>
      <c r="P46" s="2"/>
      <c r="Q46" s="2"/>
    </row>
    <row r="47" thickBot="1">
      <c r="A47" s="9"/>
      <c r="B47" s="60" t="s">
        <v>82</v>
      </c>
      <c r="C47" s="31"/>
      <c r="D47" s="31"/>
      <c r="E47" s="61" t="s">
        <v>83</v>
      </c>
      <c r="F47" s="31"/>
      <c r="G47" s="31"/>
      <c r="H47" s="62"/>
      <c r="I47" s="31"/>
      <c r="J47" s="62"/>
      <c r="K47" s="31"/>
      <c r="L47" s="31"/>
      <c r="M47" s="12"/>
      <c r="N47" s="2"/>
      <c r="O47" s="2"/>
      <c r="P47" s="2"/>
      <c r="Q47" s="2"/>
    </row>
    <row r="48" thickTop="1">
      <c r="A48" s="9"/>
      <c r="B48" s="51">
        <v>4</v>
      </c>
      <c r="C48" s="52" t="s">
        <v>225</v>
      </c>
      <c r="D48" s="52" t="s">
        <v>85</v>
      </c>
      <c r="E48" s="52" t="s">
        <v>226</v>
      </c>
      <c r="F48" s="52" t="s">
        <v>3</v>
      </c>
      <c r="G48" s="53" t="s">
        <v>171</v>
      </c>
      <c r="H48" s="63">
        <v>421</v>
      </c>
      <c r="I48" s="36">
        <f>ROUND(0,2)</f>
        <v>0</v>
      </c>
      <c r="J48" s="64">
        <f>ROUND(I48*H48,2)</f>
        <v>0</v>
      </c>
      <c r="K48" s="65">
        <v>0.20999999999999999</v>
      </c>
      <c r="L48" s="66">
        <f>IF(ISNUMBER(K48),ROUND(J48*(K48+1),2),0)</f>
        <v>0</v>
      </c>
      <c r="M48" s="12"/>
      <c r="N48" s="2"/>
      <c r="O48" s="2"/>
      <c r="P48" s="2"/>
      <c r="Q48" s="42">
        <f>IF(ISNUMBER(K48),IF(H48&gt;0,IF(I48&gt;0,J48,0),0),0)</f>
        <v>0</v>
      </c>
      <c r="R48" s="27">
        <f>IF(ISNUMBER(K48)=FALSE,J48,0)</f>
        <v>0</v>
      </c>
    </row>
    <row r="49">
      <c r="A49" s="9"/>
      <c r="B49" s="58" t="s">
        <v>76</v>
      </c>
      <c r="C49" s="1"/>
      <c r="D49" s="1"/>
      <c r="E49" s="59" t="s">
        <v>309</v>
      </c>
      <c r="F49" s="1"/>
      <c r="G49" s="1"/>
      <c r="H49" s="50"/>
      <c r="I49" s="1"/>
      <c r="J49" s="50"/>
      <c r="K49" s="1"/>
      <c r="L49" s="1"/>
      <c r="M49" s="12"/>
      <c r="N49" s="2"/>
      <c r="O49" s="2"/>
      <c r="P49" s="2"/>
      <c r="Q49" s="2"/>
    </row>
    <row r="50">
      <c r="A50" s="9"/>
      <c r="B50" s="58" t="s">
        <v>78</v>
      </c>
      <c r="C50" s="1"/>
      <c r="D50" s="1"/>
      <c r="E50" s="59" t="s">
        <v>590</v>
      </c>
      <c r="F50" s="1"/>
      <c r="G50" s="1"/>
      <c r="H50" s="50"/>
      <c r="I50" s="1"/>
      <c r="J50" s="50"/>
      <c r="K50" s="1"/>
      <c r="L50" s="1"/>
      <c r="M50" s="12"/>
      <c r="N50" s="2"/>
      <c r="O50" s="2"/>
      <c r="P50" s="2"/>
      <c r="Q50" s="2"/>
    </row>
    <row r="51">
      <c r="A51" s="9"/>
      <c r="B51" s="58" t="s">
        <v>80</v>
      </c>
      <c r="C51" s="1"/>
      <c r="D51" s="1"/>
      <c r="E51" s="59" t="s">
        <v>559</v>
      </c>
      <c r="F51" s="1"/>
      <c r="G51" s="1"/>
      <c r="H51" s="50"/>
      <c r="I51" s="1"/>
      <c r="J51" s="50"/>
      <c r="K51" s="1"/>
      <c r="L51" s="1"/>
      <c r="M51" s="12"/>
      <c r="N51" s="2"/>
      <c r="O51" s="2"/>
      <c r="P51" s="2"/>
      <c r="Q51" s="2"/>
    </row>
    <row r="52" thickBot="1">
      <c r="A52" s="9"/>
      <c r="B52" s="60" t="s">
        <v>82</v>
      </c>
      <c r="C52" s="31"/>
      <c r="D52" s="31"/>
      <c r="E52" s="61" t="s">
        <v>83</v>
      </c>
      <c r="F52" s="31"/>
      <c r="G52" s="31"/>
      <c r="H52" s="62"/>
      <c r="I52" s="31"/>
      <c r="J52" s="62"/>
      <c r="K52" s="31"/>
      <c r="L52" s="31"/>
      <c r="M52" s="12"/>
      <c r="N52" s="2"/>
      <c r="O52" s="2"/>
      <c r="P52" s="2"/>
      <c r="Q52" s="2"/>
    </row>
    <row r="53" thickTop="1">
      <c r="A53" s="9"/>
      <c r="B53" s="51">
        <v>5</v>
      </c>
      <c r="C53" s="52" t="s">
        <v>241</v>
      </c>
      <c r="D53" s="52" t="s">
        <v>88</v>
      </c>
      <c r="E53" s="52" t="s">
        <v>242</v>
      </c>
      <c r="F53" s="52" t="s">
        <v>3</v>
      </c>
      <c r="G53" s="53" t="s">
        <v>171</v>
      </c>
      <c r="H53" s="63">
        <v>453.98500000000001</v>
      </c>
      <c r="I53" s="36">
        <f>ROUND(0,2)</f>
        <v>0</v>
      </c>
      <c r="J53" s="64">
        <f>ROUND(I53*H53,2)</f>
        <v>0</v>
      </c>
      <c r="K53" s="65">
        <v>0.20999999999999999</v>
      </c>
      <c r="L53" s="66">
        <f>IF(ISNUMBER(K53),ROUND(J53*(K53+1),2),0)</f>
        <v>0</v>
      </c>
      <c r="M53" s="12"/>
      <c r="N53" s="2"/>
      <c r="O53" s="2"/>
      <c r="P53" s="2"/>
      <c r="Q53" s="42">
        <f>IF(ISNUMBER(K53),IF(H53&gt;0,IF(I53&gt;0,J53,0),0),0)</f>
        <v>0</v>
      </c>
      <c r="R53" s="27">
        <f>IF(ISNUMBER(K53)=FALSE,J53,0)</f>
        <v>0</v>
      </c>
    </row>
    <row r="54">
      <c r="A54" s="9"/>
      <c r="B54" s="58" t="s">
        <v>76</v>
      </c>
      <c r="C54" s="1"/>
      <c r="D54" s="1"/>
      <c r="E54" s="59" t="s">
        <v>560</v>
      </c>
      <c r="F54" s="1"/>
      <c r="G54" s="1"/>
      <c r="H54" s="50"/>
      <c r="I54" s="1"/>
      <c r="J54" s="50"/>
      <c r="K54" s="1"/>
      <c r="L54" s="1"/>
      <c r="M54" s="12"/>
      <c r="N54" s="2"/>
      <c r="O54" s="2"/>
      <c r="P54" s="2"/>
      <c r="Q54" s="2"/>
    </row>
    <row r="55">
      <c r="A55" s="9"/>
      <c r="B55" s="58" t="s">
        <v>78</v>
      </c>
      <c r="C55" s="1"/>
      <c r="D55" s="1"/>
      <c r="E55" s="59" t="s">
        <v>591</v>
      </c>
      <c r="F55" s="1"/>
      <c r="G55" s="1"/>
      <c r="H55" s="50"/>
      <c r="I55" s="1"/>
      <c r="J55" s="50"/>
      <c r="K55" s="1"/>
      <c r="L55" s="1"/>
      <c r="M55" s="12"/>
      <c r="N55" s="2"/>
      <c r="O55" s="2"/>
      <c r="P55" s="2"/>
      <c r="Q55" s="2"/>
    </row>
    <row r="56">
      <c r="A56" s="9"/>
      <c r="B56" s="58" t="s">
        <v>80</v>
      </c>
      <c r="C56" s="1"/>
      <c r="D56" s="1"/>
      <c r="E56" s="59" t="s">
        <v>245</v>
      </c>
      <c r="F56" s="1"/>
      <c r="G56" s="1"/>
      <c r="H56" s="50"/>
      <c r="I56" s="1"/>
      <c r="J56" s="50"/>
      <c r="K56" s="1"/>
      <c r="L56" s="1"/>
      <c r="M56" s="12"/>
      <c r="N56" s="2"/>
      <c r="O56" s="2"/>
      <c r="P56" s="2"/>
      <c r="Q56" s="2"/>
    </row>
    <row r="57" thickBot="1">
      <c r="A57" s="9"/>
      <c r="B57" s="60" t="s">
        <v>82</v>
      </c>
      <c r="C57" s="31"/>
      <c r="D57" s="31"/>
      <c r="E57" s="61" t="s">
        <v>83</v>
      </c>
      <c r="F57" s="31"/>
      <c r="G57" s="31"/>
      <c r="H57" s="62"/>
      <c r="I57" s="31"/>
      <c r="J57" s="62"/>
      <c r="K57" s="31"/>
      <c r="L57" s="31"/>
      <c r="M57" s="12"/>
      <c r="N57" s="2"/>
      <c r="O57" s="2"/>
      <c r="P57" s="2"/>
      <c r="Q57" s="2"/>
    </row>
    <row r="58" thickTop="1" thickBot="1" ht="25" customHeight="1">
      <c r="A58" s="9"/>
      <c r="B58" s="1"/>
      <c r="C58" s="67">
        <v>1</v>
      </c>
      <c r="D58" s="1"/>
      <c r="E58" s="67" t="s">
        <v>134</v>
      </c>
      <c r="F58" s="1"/>
      <c r="G58" s="68" t="s">
        <v>120</v>
      </c>
      <c r="H58" s="69">
        <f>J38+J43+J48+J53</f>
        <v>0</v>
      </c>
      <c r="I58" s="68" t="s">
        <v>121</v>
      </c>
      <c r="J58" s="70">
        <f>(L58-H58)</f>
        <v>0</v>
      </c>
      <c r="K58" s="68" t="s">
        <v>122</v>
      </c>
      <c r="L58" s="71">
        <f>L38+L43+L48+L53</f>
        <v>0</v>
      </c>
      <c r="M58" s="12"/>
      <c r="N58" s="2"/>
      <c r="O58" s="2"/>
      <c r="P58" s="2"/>
      <c r="Q58" s="42">
        <f>0+Q38+Q43+Q48+Q53</f>
        <v>0</v>
      </c>
      <c r="R58" s="27">
        <f>0+R38+R43+R48+R53</f>
        <v>0</v>
      </c>
      <c r="S58" s="72">
        <f>Q58*(1+J58)+R58</f>
        <v>0</v>
      </c>
    </row>
    <row r="59" thickTop="1" thickBot="1" ht="25" customHeight="1">
      <c r="A59" s="9"/>
      <c r="B59" s="73"/>
      <c r="C59" s="73"/>
      <c r="D59" s="73"/>
      <c r="E59" s="73"/>
      <c r="F59" s="73"/>
      <c r="G59" s="74" t="s">
        <v>123</v>
      </c>
      <c r="H59" s="75">
        <f>J38+J43+J48+J53</f>
        <v>0</v>
      </c>
      <c r="I59" s="74" t="s">
        <v>124</v>
      </c>
      <c r="J59" s="76">
        <f>0+J58</f>
        <v>0</v>
      </c>
      <c r="K59" s="74" t="s">
        <v>125</v>
      </c>
      <c r="L59" s="77">
        <f>L38+L43+L48+L53</f>
        <v>0</v>
      </c>
      <c r="M59" s="12"/>
      <c r="N59" s="2"/>
      <c r="O59" s="2"/>
      <c r="P59" s="2"/>
      <c r="Q59" s="2"/>
    </row>
    <row r="60" ht="40" customHeight="1">
      <c r="A60" s="9"/>
      <c r="B60" s="78" t="s">
        <v>350</v>
      </c>
      <c r="C60" s="1"/>
      <c r="D60" s="1"/>
      <c r="E60" s="1"/>
      <c r="F60" s="1"/>
      <c r="G60" s="1"/>
      <c r="H60" s="50"/>
      <c r="I60" s="1"/>
      <c r="J60" s="50"/>
      <c r="K60" s="1"/>
      <c r="L60" s="1"/>
      <c r="M60" s="12"/>
      <c r="N60" s="2"/>
      <c r="O60" s="2"/>
      <c r="P60" s="2"/>
      <c r="Q60" s="2"/>
    </row>
    <row r="61">
      <c r="A61" s="9"/>
      <c r="B61" s="51">
        <v>6</v>
      </c>
      <c r="C61" s="52" t="s">
        <v>562</v>
      </c>
      <c r="D61" s="52" t="s">
        <v>3</v>
      </c>
      <c r="E61" s="52" t="s">
        <v>563</v>
      </c>
      <c r="F61" s="52" t="s">
        <v>3</v>
      </c>
      <c r="G61" s="53" t="s">
        <v>157</v>
      </c>
      <c r="H61" s="54">
        <v>449.35300000000001</v>
      </c>
      <c r="I61" s="25">
        <f>ROUND(0,2)</f>
        <v>0</v>
      </c>
      <c r="J61" s="55">
        <f>ROUND(I61*H61,2)</f>
        <v>0</v>
      </c>
      <c r="K61" s="56">
        <v>0.20999999999999999</v>
      </c>
      <c r="L61" s="57">
        <f>IF(ISNUMBER(K61),ROUND(J61*(K61+1),2),0)</f>
        <v>0</v>
      </c>
      <c r="M61" s="12"/>
      <c r="N61" s="2"/>
      <c r="O61" s="2"/>
      <c r="P61" s="2"/>
      <c r="Q61" s="42">
        <f>IF(ISNUMBER(K61),IF(H61&gt;0,IF(I61&gt;0,J61,0),0),0)</f>
        <v>0</v>
      </c>
      <c r="R61" s="27">
        <f>IF(ISNUMBER(K61)=FALSE,J61,0)</f>
        <v>0</v>
      </c>
    </row>
    <row r="62">
      <c r="A62" s="9"/>
      <c r="B62" s="58" t="s">
        <v>76</v>
      </c>
      <c r="C62" s="1"/>
      <c r="D62" s="1"/>
      <c r="E62" s="59" t="s">
        <v>564</v>
      </c>
      <c r="F62" s="1"/>
      <c r="G62" s="1"/>
      <c r="H62" s="50"/>
      <c r="I62" s="1"/>
      <c r="J62" s="50"/>
      <c r="K62" s="1"/>
      <c r="L62" s="1"/>
      <c r="M62" s="12"/>
      <c r="N62" s="2"/>
      <c r="O62" s="2"/>
      <c r="P62" s="2"/>
      <c r="Q62" s="2"/>
    </row>
    <row r="63">
      <c r="A63" s="9"/>
      <c r="B63" s="58" t="s">
        <v>78</v>
      </c>
      <c r="C63" s="1"/>
      <c r="D63" s="1"/>
      <c r="E63" s="59" t="s">
        <v>592</v>
      </c>
      <c r="F63" s="1"/>
      <c r="G63" s="1"/>
      <c r="H63" s="50"/>
      <c r="I63" s="1"/>
      <c r="J63" s="50"/>
      <c r="K63" s="1"/>
      <c r="L63" s="1"/>
      <c r="M63" s="12"/>
      <c r="N63" s="2"/>
      <c r="O63" s="2"/>
      <c r="P63" s="2"/>
      <c r="Q63" s="2"/>
    </row>
    <row r="64">
      <c r="A64" s="9"/>
      <c r="B64" s="58" t="s">
        <v>80</v>
      </c>
      <c r="C64" s="1"/>
      <c r="D64" s="1"/>
      <c r="E64" s="59" t="s">
        <v>566</v>
      </c>
      <c r="F64" s="1"/>
      <c r="G64" s="1"/>
      <c r="H64" s="50"/>
      <c r="I64" s="1"/>
      <c r="J64" s="50"/>
      <c r="K64" s="1"/>
      <c r="L64" s="1"/>
      <c r="M64" s="12"/>
      <c r="N64" s="2"/>
      <c r="O64" s="2"/>
      <c r="P64" s="2"/>
      <c r="Q64" s="2"/>
    </row>
    <row r="65" thickBot="1">
      <c r="A65" s="9"/>
      <c r="B65" s="60" t="s">
        <v>82</v>
      </c>
      <c r="C65" s="31"/>
      <c r="D65" s="31"/>
      <c r="E65" s="61" t="s">
        <v>83</v>
      </c>
      <c r="F65" s="31"/>
      <c r="G65" s="31"/>
      <c r="H65" s="62"/>
      <c r="I65" s="31"/>
      <c r="J65" s="62"/>
      <c r="K65" s="31"/>
      <c r="L65" s="31"/>
      <c r="M65" s="12"/>
      <c r="N65" s="2"/>
      <c r="O65" s="2"/>
      <c r="P65" s="2"/>
      <c r="Q65" s="2"/>
    </row>
    <row r="66" thickTop="1" thickBot="1" ht="25" customHeight="1">
      <c r="A66" s="9"/>
      <c r="B66" s="1"/>
      <c r="C66" s="67">
        <v>2</v>
      </c>
      <c r="D66" s="1"/>
      <c r="E66" s="67" t="s">
        <v>266</v>
      </c>
      <c r="F66" s="1"/>
      <c r="G66" s="68" t="s">
        <v>120</v>
      </c>
      <c r="H66" s="69">
        <f>0+J61</f>
        <v>0</v>
      </c>
      <c r="I66" s="68" t="s">
        <v>121</v>
      </c>
      <c r="J66" s="70">
        <f>(L66-H66)</f>
        <v>0</v>
      </c>
      <c r="K66" s="68" t="s">
        <v>122</v>
      </c>
      <c r="L66" s="71">
        <f>0+L61</f>
        <v>0</v>
      </c>
      <c r="M66" s="12"/>
      <c r="N66" s="2"/>
      <c r="O66" s="2"/>
      <c r="P66" s="2"/>
      <c r="Q66" s="42">
        <f>0+Q61</f>
        <v>0</v>
      </c>
      <c r="R66" s="27">
        <f>0+R61</f>
        <v>0</v>
      </c>
      <c r="S66" s="72">
        <f>Q66*(1+J66)+R66</f>
        <v>0</v>
      </c>
    </row>
    <row r="67" thickTop="1" thickBot="1" ht="25" customHeight="1">
      <c r="A67" s="9"/>
      <c r="B67" s="73"/>
      <c r="C67" s="73"/>
      <c r="D67" s="73"/>
      <c r="E67" s="73"/>
      <c r="F67" s="73"/>
      <c r="G67" s="74" t="s">
        <v>123</v>
      </c>
      <c r="H67" s="75">
        <f>0+J61</f>
        <v>0</v>
      </c>
      <c r="I67" s="74" t="s">
        <v>124</v>
      </c>
      <c r="J67" s="76">
        <f>0+J66</f>
        <v>0</v>
      </c>
      <c r="K67" s="74" t="s">
        <v>125</v>
      </c>
      <c r="L67" s="77">
        <f>0+L61</f>
        <v>0</v>
      </c>
      <c r="M67" s="12"/>
      <c r="N67" s="2"/>
      <c r="O67" s="2"/>
      <c r="P67" s="2"/>
      <c r="Q67" s="2"/>
    </row>
    <row r="68" ht="40" customHeight="1">
      <c r="A68" s="9"/>
      <c r="B68" s="78" t="s">
        <v>370</v>
      </c>
      <c r="C68" s="1"/>
      <c r="D68" s="1"/>
      <c r="E68" s="1"/>
      <c r="F68" s="1"/>
      <c r="G68" s="1"/>
      <c r="H68" s="50"/>
      <c r="I68" s="1"/>
      <c r="J68" s="50"/>
      <c r="K68" s="1"/>
      <c r="L68" s="1"/>
      <c r="M68" s="12"/>
      <c r="N68" s="2"/>
      <c r="O68" s="2"/>
      <c r="P68" s="2"/>
      <c r="Q68" s="2"/>
    </row>
    <row r="69">
      <c r="A69" s="9"/>
      <c r="B69" s="51">
        <v>7</v>
      </c>
      <c r="C69" s="52" t="s">
        <v>567</v>
      </c>
      <c r="D69" s="52" t="s">
        <v>3</v>
      </c>
      <c r="E69" s="52" t="s">
        <v>568</v>
      </c>
      <c r="F69" s="52" t="s">
        <v>3</v>
      </c>
      <c r="G69" s="53" t="s">
        <v>171</v>
      </c>
      <c r="H69" s="54">
        <v>16.920000000000002</v>
      </c>
      <c r="I69" s="25">
        <f>ROUND(0,2)</f>
        <v>0</v>
      </c>
      <c r="J69" s="55">
        <f>ROUND(I69*H69,2)</f>
        <v>0</v>
      </c>
      <c r="K69" s="56">
        <v>0.20999999999999999</v>
      </c>
      <c r="L69" s="57">
        <f>IF(ISNUMBER(K69),ROUND(J69*(K69+1),2),0)</f>
        <v>0</v>
      </c>
      <c r="M69" s="12"/>
      <c r="N69" s="2"/>
      <c r="O69" s="2"/>
      <c r="P69" s="2"/>
      <c r="Q69" s="42">
        <f>IF(ISNUMBER(K69),IF(H69&gt;0,IF(I69&gt;0,J69,0),0),0)</f>
        <v>0</v>
      </c>
      <c r="R69" s="27">
        <f>IF(ISNUMBER(K69)=FALSE,J69,0)</f>
        <v>0</v>
      </c>
    </row>
    <row r="70">
      <c r="A70" s="9"/>
      <c r="B70" s="58" t="s">
        <v>76</v>
      </c>
      <c r="C70" s="1"/>
      <c r="D70" s="1"/>
      <c r="E70" s="59" t="s">
        <v>569</v>
      </c>
      <c r="F70" s="1"/>
      <c r="G70" s="1"/>
      <c r="H70" s="50"/>
      <c r="I70" s="1"/>
      <c r="J70" s="50"/>
      <c r="K70" s="1"/>
      <c r="L70" s="1"/>
      <c r="M70" s="12"/>
      <c r="N70" s="2"/>
      <c r="O70" s="2"/>
      <c r="P70" s="2"/>
      <c r="Q70" s="2"/>
    </row>
    <row r="71">
      <c r="A71" s="9"/>
      <c r="B71" s="58" t="s">
        <v>78</v>
      </c>
      <c r="C71" s="1"/>
      <c r="D71" s="1"/>
      <c r="E71" s="59" t="s">
        <v>593</v>
      </c>
      <c r="F71" s="1"/>
      <c r="G71" s="1"/>
      <c r="H71" s="50"/>
      <c r="I71" s="1"/>
      <c r="J71" s="50"/>
      <c r="K71" s="1"/>
      <c r="L71" s="1"/>
      <c r="M71" s="12"/>
      <c r="N71" s="2"/>
      <c r="O71" s="2"/>
      <c r="P71" s="2"/>
      <c r="Q71" s="2"/>
    </row>
    <row r="72">
      <c r="A72" s="9"/>
      <c r="B72" s="58" t="s">
        <v>80</v>
      </c>
      <c r="C72" s="1"/>
      <c r="D72" s="1"/>
      <c r="E72" s="59" t="s">
        <v>571</v>
      </c>
      <c r="F72" s="1"/>
      <c r="G72" s="1"/>
      <c r="H72" s="50"/>
      <c r="I72" s="1"/>
      <c r="J72" s="50"/>
      <c r="K72" s="1"/>
      <c r="L72" s="1"/>
      <c r="M72" s="12"/>
      <c r="N72" s="2"/>
      <c r="O72" s="2"/>
      <c r="P72" s="2"/>
      <c r="Q72" s="2"/>
    </row>
    <row r="73" thickBot="1">
      <c r="A73" s="9"/>
      <c r="B73" s="60" t="s">
        <v>82</v>
      </c>
      <c r="C73" s="31"/>
      <c r="D73" s="31"/>
      <c r="E73" s="61" t="s">
        <v>83</v>
      </c>
      <c r="F73" s="31"/>
      <c r="G73" s="31"/>
      <c r="H73" s="62"/>
      <c r="I73" s="31"/>
      <c r="J73" s="62"/>
      <c r="K73" s="31"/>
      <c r="L73" s="31"/>
      <c r="M73" s="12"/>
      <c r="N73" s="2"/>
      <c r="O73" s="2"/>
      <c r="P73" s="2"/>
      <c r="Q73" s="2"/>
    </row>
    <row r="74" thickTop="1">
      <c r="A74" s="9"/>
      <c r="B74" s="51">
        <v>8</v>
      </c>
      <c r="C74" s="52" t="s">
        <v>371</v>
      </c>
      <c r="D74" s="52" t="s">
        <v>85</v>
      </c>
      <c r="E74" s="52" t="s">
        <v>372</v>
      </c>
      <c r="F74" s="52" t="s">
        <v>3</v>
      </c>
      <c r="G74" s="53" t="s">
        <v>171</v>
      </c>
      <c r="H74" s="63">
        <v>45.862000000000002</v>
      </c>
      <c r="I74" s="36">
        <f>ROUND(0,2)</f>
        <v>0</v>
      </c>
      <c r="J74" s="64">
        <f>ROUND(I74*H74,2)</f>
        <v>0</v>
      </c>
      <c r="K74" s="65">
        <v>0.20999999999999999</v>
      </c>
      <c r="L74" s="66">
        <f>IF(ISNUMBER(K74),ROUND(J74*(K74+1),2),0)</f>
        <v>0</v>
      </c>
      <c r="M74" s="12"/>
      <c r="N74" s="2"/>
      <c r="O74" s="2"/>
      <c r="P74" s="2"/>
      <c r="Q74" s="42">
        <f>IF(ISNUMBER(K74),IF(H74&gt;0,IF(I74&gt;0,J74,0),0),0)</f>
        <v>0</v>
      </c>
      <c r="R74" s="27">
        <f>IF(ISNUMBER(K74)=FALSE,J74,0)</f>
        <v>0</v>
      </c>
    </row>
    <row r="75">
      <c r="A75" s="9"/>
      <c r="B75" s="58" t="s">
        <v>76</v>
      </c>
      <c r="C75" s="1"/>
      <c r="D75" s="1"/>
      <c r="E75" s="59" t="s">
        <v>572</v>
      </c>
      <c r="F75" s="1"/>
      <c r="G75" s="1"/>
      <c r="H75" s="50"/>
      <c r="I75" s="1"/>
      <c r="J75" s="50"/>
      <c r="K75" s="1"/>
      <c r="L75" s="1"/>
      <c r="M75" s="12"/>
      <c r="N75" s="2"/>
      <c r="O75" s="2"/>
      <c r="P75" s="2"/>
      <c r="Q75" s="2"/>
    </row>
    <row r="76">
      <c r="A76" s="9"/>
      <c r="B76" s="58" t="s">
        <v>78</v>
      </c>
      <c r="C76" s="1"/>
      <c r="D76" s="1"/>
      <c r="E76" s="59" t="s">
        <v>594</v>
      </c>
      <c r="F76" s="1"/>
      <c r="G76" s="1"/>
      <c r="H76" s="50"/>
      <c r="I76" s="1"/>
      <c r="J76" s="50"/>
      <c r="K76" s="1"/>
      <c r="L76" s="1"/>
      <c r="M76" s="12"/>
      <c r="N76" s="2"/>
      <c r="O76" s="2"/>
      <c r="P76" s="2"/>
      <c r="Q76" s="2"/>
    </row>
    <row r="77">
      <c r="A77" s="9"/>
      <c r="B77" s="58" t="s">
        <v>80</v>
      </c>
      <c r="C77" s="1"/>
      <c r="D77" s="1"/>
      <c r="E77" s="59" t="s">
        <v>360</v>
      </c>
      <c r="F77" s="1"/>
      <c r="G77" s="1"/>
      <c r="H77" s="50"/>
      <c r="I77" s="1"/>
      <c r="J77" s="50"/>
      <c r="K77" s="1"/>
      <c r="L77" s="1"/>
      <c r="M77" s="12"/>
      <c r="N77" s="2"/>
      <c r="O77" s="2"/>
      <c r="P77" s="2"/>
      <c r="Q77" s="2"/>
    </row>
    <row r="78" thickBot="1">
      <c r="A78" s="9"/>
      <c r="B78" s="60" t="s">
        <v>82</v>
      </c>
      <c r="C78" s="31"/>
      <c r="D78" s="31"/>
      <c r="E78" s="61" t="s">
        <v>83</v>
      </c>
      <c r="F78" s="31"/>
      <c r="G78" s="31"/>
      <c r="H78" s="62"/>
      <c r="I78" s="31"/>
      <c r="J78" s="62"/>
      <c r="K78" s="31"/>
      <c r="L78" s="31"/>
      <c r="M78" s="12"/>
      <c r="N78" s="2"/>
      <c r="O78" s="2"/>
      <c r="P78" s="2"/>
      <c r="Q78" s="2"/>
    </row>
    <row r="79" thickTop="1">
      <c r="A79" s="9"/>
      <c r="B79" s="51">
        <v>9</v>
      </c>
      <c r="C79" s="52" t="s">
        <v>371</v>
      </c>
      <c r="D79" s="52" t="s">
        <v>88</v>
      </c>
      <c r="E79" s="52" t="s">
        <v>372</v>
      </c>
      <c r="F79" s="52" t="s">
        <v>3</v>
      </c>
      <c r="G79" s="53" t="s">
        <v>171</v>
      </c>
      <c r="H79" s="63">
        <v>17.603999999999999</v>
      </c>
      <c r="I79" s="36">
        <f>ROUND(0,2)</f>
        <v>0</v>
      </c>
      <c r="J79" s="64">
        <f>ROUND(I79*H79,2)</f>
        <v>0</v>
      </c>
      <c r="K79" s="65">
        <v>0.20999999999999999</v>
      </c>
      <c r="L79" s="66">
        <f>IF(ISNUMBER(K79),ROUND(J79*(K79+1),2),0)</f>
        <v>0</v>
      </c>
      <c r="M79" s="12"/>
      <c r="N79" s="2"/>
      <c r="O79" s="2"/>
      <c r="P79" s="2"/>
      <c r="Q79" s="42">
        <f>IF(ISNUMBER(K79),IF(H79&gt;0,IF(I79&gt;0,J79,0),0),0)</f>
        <v>0</v>
      </c>
      <c r="R79" s="27">
        <f>IF(ISNUMBER(K79)=FALSE,J79,0)</f>
        <v>0</v>
      </c>
    </row>
    <row r="80">
      <c r="A80" s="9"/>
      <c r="B80" s="58" t="s">
        <v>76</v>
      </c>
      <c r="C80" s="1"/>
      <c r="D80" s="1"/>
      <c r="E80" s="59" t="s">
        <v>574</v>
      </c>
      <c r="F80" s="1"/>
      <c r="G80" s="1"/>
      <c r="H80" s="50"/>
      <c r="I80" s="1"/>
      <c r="J80" s="50"/>
      <c r="K80" s="1"/>
      <c r="L80" s="1"/>
      <c r="M80" s="12"/>
      <c r="N80" s="2"/>
      <c r="O80" s="2"/>
      <c r="P80" s="2"/>
      <c r="Q80" s="2"/>
    </row>
    <row r="81">
      <c r="A81" s="9"/>
      <c r="B81" s="58" t="s">
        <v>78</v>
      </c>
      <c r="C81" s="1"/>
      <c r="D81" s="1"/>
      <c r="E81" s="59" t="s">
        <v>595</v>
      </c>
      <c r="F81" s="1"/>
      <c r="G81" s="1"/>
      <c r="H81" s="50"/>
      <c r="I81" s="1"/>
      <c r="J81" s="50"/>
      <c r="K81" s="1"/>
      <c r="L81" s="1"/>
      <c r="M81" s="12"/>
      <c r="N81" s="2"/>
      <c r="O81" s="2"/>
      <c r="P81" s="2"/>
      <c r="Q81" s="2"/>
    </row>
    <row r="82">
      <c r="A82" s="9"/>
      <c r="B82" s="58" t="s">
        <v>80</v>
      </c>
      <c r="C82" s="1"/>
      <c r="D82" s="1"/>
      <c r="E82" s="59" t="s">
        <v>360</v>
      </c>
      <c r="F82" s="1"/>
      <c r="G82" s="1"/>
      <c r="H82" s="50"/>
      <c r="I82" s="1"/>
      <c r="J82" s="50"/>
      <c r="K82" s="1"/>
      <c r="L82" s="1"/>
      <c r="M82" s="12"/>
      <c r="N82" s="2"/>
      <c r="O82" s="2"/>
      <c r="P82" s="2"/>
      <c r="Q82" s="2"/>
    </row>
    <row r="83" thickBot="1">
      <c r="A83" s="9"/>
      <c r="B83" s="60" t="s">
        <v>82</v>
      </c>
      <c r="C83" s="31"/>
      <c r="D83" s="31"/>
      <c r="E83" s="61" t="s">
        <v>83</v>
      </c>
      <c r="F83" s="31"/>
      <c r="G83" s="31"/>
      <c r="H83" s="62"/>
      <c r="I83" s="31"/>
      <c r="J83" s="62"/>
      <c r="K83" s="31"/>
      <c r="L83" s="31"/>
      <c r="M83" s="12"/>
      <c r="N83" s="2"/>
      <c r="O83" s="2"/>
      <c r="P83" s="2"/>
      <c r="Q83" s="2"/>
    </row>
    <row r="84" thickTop="1">
      <c r="A84" s="9"/>
      <c r="B84" s="51">
        <v>10</v>
      </c>
      <c r="C84" s="52" t="s">
        <v>596</v>
      </c>
      <c r="D84" s="52" t="s">
        <v>3</v>
      </c>
      <c r="E84" s="52" t="s">
        <v>597</v>
      </c>
      <c r="F84" s="52" t="s">
        <v>3</v>
      </c>
      <c r="G84" s="53" t="s">
        <v>171</v>
      </c>
      <c r="H84" s="63">
        <v>17.5</v>
      </c>
      <c r="I84" s="36">
        <f>ROUND(0,2)</f>
        <v>0</v>
      </c>
      <c r="J84" s="64">
        <f>ROUND(I84*H84,2)</f>
        <v>0</v>
      </c>
      <c r="K84" s="65">
        <v>0.20999999999999999</v>
      </c>
      <c r="L84" s="66">
        <f>IF(ISNUMBER(K84),ROUND(J84*(K84+1),2),0)</f>
        <v>0</v>
      </c>
      <c r="M84" s="12"/>
      <c r="N84" s="2"/>
      <c r="O84" s="2"/>
      <c r="P84" s="2"/>
      <c r="Q84" s="42">
        <f>IF(ISNUMBER(K84),IF(H84&gt;0,IF(I84&gt;0,J84,0),0),0)</f>
        <v>0</v>
      </c>
      <c r="R84" s="27">
        <f>IF(ISNUMBER(K84)=FALSE,J84,0)</f>
        <v>0</v>
      </c>
    </row>
    <row r="85">
      <c r="A85" s="9"/>
      <c r="B85" s="58" t="s">
        <v>76</v>
      </c>
      <c r="C85" s="1"/>
      <c r="D85" s="1"/>
      <c r="E85" s="59" t="s">
        <v>3</v>
      </c>
      <c r="F85" s="1"/>
      <c r="G85" s="1"/>
      <c r="H85" s="50"/>
      <c r="I85" s="1"/>
      <c r="J85" s="50"/>
      <c r="K85" s="1"/>
      <c r="L85" s="1"/>
      <c r="M85" s="12"/>
      <c r="N85" s="2"/>
      <c r="O85" s="2"/>
      <c r="P85" s="2"/>
      <c r="Q85" s="2"/>
    </row>
    <row r="86">
      <c r="A86" s="9"/>
      <c r="B86" s="58" t="s">
        <v>78</v>
      </c>
      <c r="C86" s="1"/>
      <c r="D86" s="1"/>
      <c r="E86" s="59" t="s">
        <v>598</v>
      </c>
      <c r="F86" s="1"/>
      <c r="G86" s="1"/>
      <c r="H86" s="50"/>
      <c r="I86" s="1"/>
      <c r="J86" s="50"/>
      <c r="K86" s="1"/>
      <c r="L86" s="1"/>
      <c r="M86" s="12"/>
      <c r="N86" s="2"/>
      <c r="O86" s="2"/>
      <c r="P86" s="2"/>
      <c r="Q86" s="2"/>
    </row>
    <row r="87">
      <c r="A87" s="9"/>
      <c r="B87" s="58" t="s">
        <v>80</v>
      </c>
      <c r="C87" s="1"/>
      <c r="D87" s="1"/>
      <c r="E87" s="59" t="s">
        <v>599</v>
      </c>
      <c r="F87" s="1"/>
      <c r="G87" s="1"/>
      <c r="H87" s="50"/>
      <c r="I87" s="1"/>
      <c r="J87" s="50"/>
      <c r="K87" s="1"/>
      <c r="L87" s="1"/>
      <c r="M87" s="12"/>
      <c r="N87" s="2"/>
      <c r="O87" s="2"/>
      <c r="P87" s="2"/>
      <c r="Q87" s="2"/>
    </row>
    <row r="88" thickBot="1">
      <c r="A88" s="9"/>
      <c r="B88" s="60" t="s">
        <v>82</v>
      </c>
      <c r="C88" s="31"/>
      <c r="D88" s="31"/>
      <c r="E88" s="61" t="s">
        <v>83</v>
      </c>
      <c r="F88" s="31"/>
      <c r="G88" s="31"/>
      <c r="H88" s="62"/>
      <c r="I88" s="31"/>
      <c r="J88" s="62"/>
      <c r="K88" s="31"/>
      <c r="L88" s="31"/>
      <c r="M88" s="12"/>
      <c r="N88" s="2"/>
      <c r="O88" s="2"/>
      <c r="P88" s="2"/>
      <c r="Q88" s="2"/>
    </row>
    <row r="89" thickTop="1">
      <c r="A89" s="9"/>
      <c r="B89" s="51">
        <v>11</v>
      </c>
      <c r="C89" s="52" t="s">
        <v>576</v>
      </c>
      <c r="D89" s="52" t="s">
        <v>3</v>
      </c>
      <c r="E89" s="52" t="s">
        <v>577</v>
      </c>
      <c r="F89" s="52" t="s">
        <v>3</v>
      </c>
      <c r="G89" s="53" t="s">
        <v>171</v>
      </c>
      <c r="H89" s="63">
        <v>22.559999999999999</v>
      </c>
      <c r="I89" s="36">
        <f>ROUND(0,2)</f>
        <v>0</v>
      </c>
      <c r="J89" s="64">
        <f>ROUND(I89*H89,2)</f>
        <v>0</v>
      </c>
      <c r="K89" s="65">
        <v>0.20999999999999999</v>
      </c>
      <c r="L89" s="66">
        <f>IF(ISNUMBER(K89),ROUND(J89*(K89+1),2),0)</f>
        <v>0</v>
      </c>
      <c r="M89" s="12"/>
      <c r="N89" s="2"/>
      <c r="O89" s="2"/>
      <c r="P89" s="2"/>
      <c r="Q89" s="42">
        <f>IF(ISNUMBER(K89),IF(H89&gt;0,IF(I89&gt;0,J89,0),0),0)</f>
        <v>0</v>
      </c>
      <c r="R89" s="27">
        <f>IF(ISNUMBER(K89)=FALSE,J89,0)</f>
        <v>0</v>
      </c>
    </row>
    <row r="90">
      <c r="A90" s="9"/>
      <c r="B90" s="58" t="s">
        <v>76</v>
      </c>
      <c r="C90" s="1"/>
      <c r="D90" s="1"/>
      <c r="E90" s="59" t="s">
        <v>578</v>
      </c>
      <c r="F90" s="1"/>
      <c r="G90" s="1"/>
      <c r="H90" s="50"/>
      <c r="I90" s="1"/>
      <c r="J90" s="50"/>
      <c r="K90" s="1"/>
      <c r="L90" s="1"/>
      <c r="M90" s="12"/>
      <c r="N90" s="2"/>
      <c r="O90" s="2"/>
      <c r="P90" s="2"/>
      <c r="Q90" s="2"/>
    </row>
    <row r="91">
      <c r="A91" s="9"/>
      <c r="B91" s="58" t="s">
        <v>78</v>
      </c>
      <c r="C91" s="1"/>
      <c r="D91" s="1"/>
      <c r="E91" s="59" t="s">
        <v>600</v>
      </c>
      <c r="F91" s="1"/>
      <c r="G91" s="1"/>
      <c r="H91" s="50"/>
      <c r="I91" s="1"/>
      <c r="J91" s="50"/>
      <c r="K91" s="1"/>
      <c r="L91" s="1"/>
      <c r="M91" s="12"/>
      <c r="N91" s="2"/>
      <c r="O91" s="2"/>
      <c r="P91" s="2"/>
      <c r="Q91" s="2"/>
    </row>
    <row r="92">
      <c r="A92" s="9"/>
      <c r="B92" s="58" t="s">
        <v>80</v>
      </c>
      <c r="C92" s="1"/>
      <c r="D92" s="1"/>
      <c r="E92" s="59" t="s">
        <v>580</v>
      </c>
      <c r="F92" s="1"/>
      <c r="G92" s="1"/>
      <c r="H92" s="50"/>
      <c r="I92" s="1"/>
      <c r="J92" s="50"/>
      <c r="K92" s="1"/>
      <c r="L92" s="1"/>
      <c r="M92" s="12"/>
      <c r="N92" s="2"/>
      <c r="O92" s="2"/>
      <c r="P92" s="2"/>
      <c r="Q92" s="2"/>
    </row>
    <row r="93" thickBot="1">
      <c r="A93" s="9"/>
      <c r="B93" s="60" t="s">
        <v>82</v>
      </c>
      <c r="C93" s="31"/>
      <c r="D93" s="31"/>
      <c r="E93" s="61" t="s">
        <v>83</v>
      </c>
      <c r="F93" s="31"/>
      <c r="G93" s="31"/>
      <c r="H93" s="62"/>
      <c r="I93" s="31"/>
      <c r="J93" s="62"/>
      <c r="K93" s="31"/>
      <c r="L93" s="31"/>
      <c r="M93" s="12"/>
      <c r="N93" s="2"/>
      <c r="O93" s="2"/>
      <c r="P93" s="2"/>
      <c r="Q93" s="2"/>
    </row>
    <row r="94" thickTop="1">
      <c r="A94" s="9"/>
      <c r="B94" s="51">
        <v>12</v>
      </c>
      <c r="C94" s="52" t="s">
        <v>601</v>
      </c>
      <c r="D94" s="52" t="s">
        <v>3</v>
      </c>
      <c r="E94" s="52" t="s">
        <v>602</v>
      </c>
      <c r="F94" s="52" t="s">
        <v>3</v>
      </c>
      <c r="G94" s="53" t="s">
        <v>171</v>
      </c>
      <c r="H94" s="63">
        <v>3.2999999999999998</v>
      </c>
      <c r="I94" s="36">
        <f>ROUND(0,2)</f>
        <v>0</v>
      </c>
      <c r="J94" s="64">
        <f>ROUND(I94*H94,2)</f>
        <v>0</v>
      </c>
      <c r="K94" s="65">
        <v>0.20999999999999999</v>
      </c>
      <c r="L94" s="66">
        <f>IF(ISNUMBER(K94),ROUND(J94*(K94+1),2),0)</f>
        <v>0</v>
      </c>
      <c r="M94" s="12"/>
      <c r="N94" s="2"/>
      <c r="O94" s="2"/>
      <c r="P94" s="2"/>
      <c r="Q94" s="42">
        <f>IF(ISNUMBER(K94),IF(H94&gt;0,IF(I94&gt;0,J94,0),0),0)</f>
        <v>0</v>
      </c>
      <c r="R94" s="27">
        <f>IF(ISNUMBER(K94)=FALSE,J94,0)</f>
        <v>0</v>
      </c>
    </row>
    <row r="95">
      <c r="A95" s="9"/>
      <c r="B95" s="58" t="s">
        <v>76</v>
      </c>
      <c r="C95" s="1"/>
      <c r="D95" s="1"/>
      <c r="E95" s="59" t="s">
        <v>603</v>
      </c>
      <c r="F95" s="1"/>
      <c r="G95" s="1"/>
      <c r="H95" s="50"/>
      <c r="I95" s="1"/>
      <c r="J95" s="50"/>
      <c r="K95" s="1"/>
      <c r="L95" s="1"/>
      <c r="M95" s="12"/>
      <c r="N95" s="2"/>
      <c r="O95" s="2"/>
      <c r="P95" s="2"/>
      <c r="Q95" s="2"/>
    </row>
    <row r="96">
      <c r="A96" s="9"/>
      <c r="B96" s="58" t="s">
        <v>78</v>
      </c>
      <c r="C96" s="1"/>
      <c r="D96" s="1"/>
      <c r="E96" s="59" t="s">
        <v>604</v>
      </c>
      <c r="F96" s="1"/>
      <c r="G96" s="1"/>
      <c r="H96" s="50"/>
      <c r="I96" s="1"/>
      <c r="J96" s="50"/>
      <c r="K96" s="1"/>
      <c r="L96" s="1"/>
      <c r="M96" s="12"/>
      <c r="N96" s="2"/>
      <c r="O96" s="2"/>
      <c r="P96" s="2"/>
      <c r="Q96" s="2"/>
    </row>
    <row r="97">
      <c r="A97" s="9"/>
      <c r="B97" s="58" t="s">
        <v>80</v>
      </c>
      <c r="C97" s="1"/>
      <c r="D97" s="1"/>
      <c r="E97" s="59" t="s">
        <v>605</v>
      </c>
      <c r="F97" s="1"/>
      <c r="G97" s="1"/>
      <c r="H97" s="50"/>
      <c r="I97" s="1"/>
      <c r="J97" s="50"/>
      <c r="K97" s="1"/>
      <c r="L97" s="1"/>
      <c r="M97" s="12"/>
      <c r="N97" s="2"/>
      <c r="O97" s="2"/>
      <c r="P97" s="2"/>
      <c r="Q97" s="2"/>
    </row>
    <row r="98" thickBot="1">
      <c r="A98" s="9"/>
      <c r="B98" s="60" t="s">
        <v>82</v>
      </c>
      <c r="C98" s="31"/>
      <c r="D98" s="31"/>
      <c r="E98" s="61" t="s">
        <v>83</v>
      </c>
      <c r="F98" s="31"/>
      <c r="G98" s="31"/>
      <c r="H98" s="62"/>
      <c r="I98" s="31"/>
      <c r="J98" s="62"/>
      <c r="K98" s="31"/>
      <c r="L98" s="31"/>
      <c r="M98" s="12"/>
      <c r="N98" s="2"/>
      <c r="O98" s="2"/>
      <c r="P98" s="2"/>
      <c r="Q98" s="2"/>
    </row>
    <row r="99" thickTop="1" thickBot="1" ht="25" customHeight="1">
      <c r="A99" s="9"/>
      <c r="B99" s="1"/>
      <c r="C99" s="67">
        <v>4</v>
      </c>
      <c r="D99" s="1"/>
      <c r="E99" s="67" t="s">
        <v>267</v>
      </c>
      <c r="F99" s="1"/>
      <c r="G99" s="68" t="s">
        <v>120</v>
      </c>
      <c r="H99" s="69">
        <f>J69+J74+J79+J84+J89+J94</f>
        <v>0</v>
      </c>
      <c r="I99" s="68" t="s">
        <v>121</v>
      </c>
      <c r="J99" s="70">
        <f>(L99-H99)</f>
        <v>0</v>
      </c>
      <c r="K99" s="68" t="s">
        <v>122</v>
      </c>
      <c r="L99" s="71">
        <f>L69+L74+L79+L84+L89+L94</f>
        <v>0</v>
      </c>
      <c r="M99" s="12"/>
      <c r="N99" s="2"/>
      <c r="O99" s="2"/>
      <c r="P99" s="2"/>
      <c r="Q99" s="42">
        <f>0+Q69+Q74+Q79+Q84+Q89+Q94</f>
        <v>0</v>
      </c>
      <c r="R99" s="27">
        <f>0+R69+R74+R79+R84+R89+R94</f>
        <v>0</v>
      </c>
      <c r="S99" s="72">
        <f>Q99*(1+J99)+R99</f>
        <v>0</v>
      </c>
    </row>
    <row r="100" thickTop="1" thickBot="1" ht="25" customHeight="1">
      <c r="A100" s="9"/>
      <c r="B100" s="73"/>
      <c r="C100" s="73"/>
      <c r="D100" s="73"/>
      <c r="E100" s="73"/>
      <c r="F100" s="73"/>
      <c r="G100" s="74" t="s">
        <v>123</v>
      </c>
      <c r="H100" s="75">
        <f>J69+J74+J79+J84+J89+J94</f>
        <v>0</v>
      </c>
      <c r="I100" s="74" t="s">
        <v>124</v>
      </c>
      <c r="J100" s="76">
        <f>0+J99</f>
        <v>0</v>
      </c>
      <c r="K100" s="74" t="s">
        <v>125</v>
      </c>
      <c r="L100" s="77">
        <f>L69+L74+L79+L84+L89+L94</f>
        <v>0</v>
      </c>
      <c r="M100" s="12"/>
      <c r="N100" s="2"/>
      <c r="O100" s="2"/>
      <c r="P100" s="2"/>
      <c r="Q100" s="2"/>
    </row>
    <row r="101" ht="40" customHeight="1">
      <c r="A101" s="9"/>
      <c r="B101" s="78" t="s">
        <v>246</v>
      </c>
      <c r="C101" s="1"/>
      <c r="D101" s="1"/>
      <c r="E101" s="1"/>
      <c r="F101" s="1"/>
      <c r="G101" s="1"/>
      <c r="H101" s="50"/>
      <c r="I101" s="1"/>
      <c r="J101" s="50"/>
      <c r="K101" s="1"/>
      <c r="L101" s="1"/>
      <c r="M101" s="12"/>
      <c r="N101" s="2"/>
      <c r="O101" s="2"/>
      <c r="P101" s="2"/>
      <c r="Q101" s="2"/>
    </row>
    <row r="102">
      <c r="A102" s="9"/>
      <c r="B102" s="51">
        <v>13</v>
      </c>
      <c r="C102" s="52" t="s">
        <v>581</v>
      </c>
      <c r="D102" s="52" t="s">
        <v>3</v>
      </c>
      <c r="E102" s="52" t="s">
        <v>582</v>
      </c>
      <c r="F102" s="52" t="s">
        <v>3</v>
      </c>
      <c r="G102" s="53" t="s">
        <v>185</v>
      </c>
      <c r="H102" s="54">
        <v>46.325000000000003</v>
      </c>
      <c r="I102" s="25">
        <f>ROUND(0,2)</f>
        <v>0</v>
      </c>
      <c r="J102" s="55">
        <f>ROUND(I102*H102,2)</f>
        <v>0</v>
      </c>
      <c r="K102" s="56">
        <v>0.20999999999999999</v>
      </c>
      <c r="L102" s="57">
        <f>IF(ISNUMBER(K102),ROUND(J102*(K102+1),2),0)</f>
        <v>0</v>
      </c>
      <c r="M102" s="12"/>
      <c r="N102" s="2"/>
      <c r="O102" s="2"/>
      <c r="P102" s="2"/>
      <c r="Q102" s="42">
        <f>IF(ISNUMBER(K102),IF(H102&gt;0,IF(I102&gt;0,J102,0),0),0)</f>
        <v>0</v>
      </c>
      <c r="R102" s="27">
        <f>IF(ISNUMBER(K102)=FALSE,J102,0)</f>
        <v>0</v>
      </c>
    </row>
    <row r="103">
      <c r="A103" s="9"/>
      <c r="B103" s="58" t="s">
        <v>76</v>
      </c>
      <c r="C103" s="1"/>
      <c r="D103" s="1"/>
      <c r="E103" s="59" t="s">
        <v>583</v>
      </c>
      <c r="F103" s="1"/>
      <c r="G103" s="1"/>
      <c r="H103" s="50"/>
      <c r="I103" s="1"/>
      <c r="J103" s="50"/>
      <c r="K103" s="1"/>
      <c r="L103" s="1"/>
      <c r="M103" s="12"/>
      <c r="N103" s="2"/>
      <c r="O103" s="2"/>
      <c r="P103" s="2"/>
      <c r="Q103" s="2"/>
    </row>
    <row r="104">
      <c r="A104" s="9"/>
      <c r="B104" s="58" t="s">
        <v>78</v>
      </c>
      <c r="C104" s="1"/>
      <c r="D104" s="1"/>
      <c r="E104" s="59" t="s">
        <v>606</v>
      </c>
      <c r="F104" s="1"/>
      <c r="G104" s="1"/>
      <c r="H104" s="50"/>
      <c r="I104" s="1"/>
      <c r="J104" s="50"/>
      <c r="K104" s="1"/>
      <c r="L104" s="1"/>
      <c r="M104" s="12"/>
      <c r="N104" s="2"/>
      <c r="O104" s="2"/>
      <c r="P104" s="2"/>
      <c r="Q104" s="2"/>
    </row>
    <row r="105">
      <c r="A105" s="9"/>
      <c r="B105" s="58" t="s">
        <v>80</v>
      </c>
      <c r="C105" s="1"/>
      <c r="D105" s="1"/>
      <c r="E105" s="59" t="s">
        <v>585</v>
      </c>
      <c r="F105" s="1"/>
      <c r="G105" s="1"/>
      <c r="H105" s="50"/>
      <c r="I105" s="1"/>
      <c r="J105" s="50"/>
      <c r="K105" s="1"/>
      <c r="L105" s="1"/>
      <c r="M105" s="12"/>
      <c r="N105" s="2"/>
      <c r="O105" s="2"/>
      <c r="P105" s="2"/>
      <c r="Q105" s="2"/>
    </row>
    <row r="106" thickBot="1">
      <c r="A106" s="9"/>
      <c r="B106" s="60" t="s">
        <v>82</v>
      </c>
      <c r="C106" s="31"/>
      <c r="D106" s="31"/>
      <c r="E106" s="61" t="s">
        <v>83</v>
      </c>
      <c r="F106" s="31"/>
      <c r="G106" s="31"/>
      <c r="H106" s="62"/>
      <c r="I106" s="31"/>
      <c r="J106" s="62"/>
      <c r="K106" s="31"/>
      <c r="L106" s="31"/>
      <c r="M106" s="12"/>
      <c r="N106" s="2"/>
      <c r="O106" s="2"/>
      <c r="P106" s="2"/>
      <c r="Q106" s="2"/>
    </row>
    <row r="107" thickTop="1" thickBot="1" ht="25" customHeight="1">
      <c r="A107" s="9"/>
      <c r="B107" s="1"/>
      <c r="C107" s="67">
        <v>9</v>
      </c>
      <c r="D107" s="1"/>
      <c r="E107" s="67" t="s">
        <v>135</v>
      </c>
      <c r="F107" s="1"/>
      <c r="G107" s="68" t="s">
        <v>120</v>
      </c>
      <c r="H107" s="69">
        <f>0+J102</f>
        <v>0</v>
      </c>
      <c r="I107" s="68" t="s">
        <v>121</v>
      </c>
      <c r="J107" s="70">
        <f>(L107-H107)</f>
        <v>0</v>
      </c>
      <c r="K107" s="68" t="s">
        <v>122</v>
      </c>
      <c r="L107" s="71">
        <f>0+L102</f>
        <v>0</v>
      </c>
      <c r="M107" s="12"/>
      <c r="N107" s="2"/>
      <c r="O107" s="2"/>
      <c r="P107" s="2"/>
      <c r="Q107" s="42">
        <f>0+Q102</f>
        <v>0</v>
      </c>
      <c r="R107" s="27">
        <f>0+R102</f>
        <v>0</v>
      </c>
      <c r="S107" s="72">
        <f>Q107*(1+J107)+R107</f>
        <v>0</v>
      </c>
    </row>
    <row r="108" thickTop="1" thickBot="1" ht="25" customHeight="1">
      <c r="A108" s="9"/>
      <c r="B108" s="73"/>
      <c r="C108" s="73"/>
      <c r="D108" s="73"/>
      <c r="E108" s="73"/>
      <c r="F108" s="73"/>
      <c r="G108" s="74" t="s">
        <v>123</v>
      </c>
      <c r="H108" s="75">
        <f>0+J102</f>
        <v>0</v>
      </c>
      <c r="I108" s="74" t="s">
        <v>124</v>
      </c>
      <c r="J108" s="76">
        <f>0+J107</f>
        <v>0</v>
      </c>
      <c r="K108" s="74" t="s">
        <v>125</v>
      </c>
      <c r="L108" s="77">
        <f>0+L102</f>
        <v>0</v>
      </c>
      <c r="M108" s="12"/>
      <c r="N108" s="2"/>
      <c r="O108" s="2"/>
      <c r="P108" s="2"/>
      <c r="Q108" s="2"/>
    </row>
    <row r="109">
      <c r="A109" s="13"/>
      <c r="B109" s="4"/>
      <c r="C109" s="4"/>
      <c r="D109" s="4"/>
      <c r="E109" s="4"/>
      <c r="F109" s="4"/>
      <c r="G109" s="4"/>
      <c r="H109" s="79"/>
      <c r="I109" s="4"/>
      <c r="J109" s="79"/>
      <c r="K109" s="4"/>
      <c r="L109" s="4"/>
      <c r="M109" s="14"/>
      <c r="N109" s="2"/>
      <c r="O109" s="2"/>
      <c r="P109" s="2"/>
      <c r="Q109" s="2"/>
    </row>
    <row r="110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2"/>
      <c r="O110" s="2"/>
      <c r="P110" s="2"/>
      <c r="Q110" s="2"/>
    </row>
  </sheetData>
  <mergeCells count="75">
    <mergeCell ref="B37:L37"/>
    <mergeCell ref="B39:D39"/>
    <mergeCell ref="B40:D40"/>
    <mergeCell ref="B41:D41"/>
    <mergeCell ref="B42:D42"/>
    <mergeCell ref="B44:D44"/>
    <mergeCell ref="B45:D45"/>
    <mergeCell ref="B46:D46"/>
    <mergeCell ref="B47:D47"/>
    <mergeCell ref="B49:D49"/>
    <mergeCell ref="B50:D50"/>
    <mergeCell ref="B51:D51"/>
    <mergeCell ref="B52:D52"/>
    <mergeCell ref="B54:D54"/>
    <mergeCell ref="B55:D55"/>
    <mergeCell ref="B56:D56"/>
    <mergeCell ref="B57:D57"/>
    <mergeCell ref="B60:L60"/>
    <mergeCell ref="B62:D62"/>
    <mergeCell ref="B63:D63"/>
    <mergeCell ref="B64:D64"/>
    <mergeCell ref="B65:D65"/>
    <mergeCell ref="B68:L68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6:C27"/>
    <mergeCell ref="B29:L29"/>
    <mergeCell ref="B31:D31"/>
    <mergeCell ref="B32:D32"/>
    <mergeCell ref="B33:D33"/>
    <mergeCell ref="B34:D34"/>
    <mergeCell ref="B23:D23"/>
    <mergeCell ref="B24:D24"/>
    <mergeCell ref="B70:D70"/>
    <mergeCell ref="B71:D71"/>
    <mergeCell ref="B72:D72"/>
    <mergeCell ref="B73:D73"/>
    <mergeCell ref="B75:D75"/>
    <mergeCell ref="B76:D76"/>
    <mergeCell ref="B77:D77"/>
    <mergeCell ref="B78:D78"/>
    <mergeCell ref="B80:D80"/>
    <mergeCell ref="B81:D81"/>
    <mergeCell ref="B82:D82"/>
    <mergeCell ref="B83:D83"/>
    <mergeCell ref="B85:D85"/>
    <mergeCell ref="B86:D86"/>
    <mergeCell ref="B87:D87"/>
    <mergeCell ref="B88:D88"/>
    <mergeCell ref="B90:D90"/>
    <mergeCell ref="B91:D91"/>
    <mergeCell ref="B92:D92"/>
    <mergeCell ref="B93:D93"/>
    <mergeCell ref="B95:D95"/>
    <mergeCell ref="B96:D96"/>
    <mergeCell ref="B97:D97"/>
    <mergeCell ref="B98:D98"/>
    <mergeCell ref="B103:D103"/>
    <mergeCell ref="B104:D104"/>
    <mergeCell ref="B105:D105"/>
    <mergeCell ref="B106:D106"/>
    <mergeCell ref="B101:L101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55</v>
      </c>
      <c r="B10" s="1"/>
      <c r="C10" s="16"/>
      <c r="D10" s="1"/>
      <c r="E10" s="1"/>
      <c r="F10" s="1"/>
      <c r="G10" s="17"/>
      <c r="H10" s="1"/>
      <c r="I10" s="40" t="s">
        <v>56</v>
      </c>
      <c r="J10" s="41">
        <f>H36+H54+H62+H85+H93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607</v>
      </c>
      <c r="B11" s="1"/>
      <c r="C11" s="1"/>
      <c r="D11" s="1"/>
      <c r="E11" s="1"/>
      <c r="F11" s="1"/>
      <c r="G11" s="40"/>
      <c r="H11" s="1"/>
      <c r="I11" s="40" t="s">
        <v>58</v>
      </c>
      <c r="J11" s="41">
        <f>L36+L54+L62+L85+L93</f>
        <v>0</v>
      </c>
      <c r="K11" s="1"/>
      <c r="L11" s="1"/>
      <c r="M11" s="12"/>
      <c r="N11" s="2"/>
      <c r="O11" s="2"/>
      <c r="P11" s="2"/>
      <c r="Q11" s="42">
        <f>IF(SUM(K20:K24)&gt;0,ROUND(SUM(S20:S24)/SUM(K20:K24)-1,8),0)</f>
        <v>0</v>
      </c>
      <c r="R11" s="27">
        <f>AVERAGE(J35,J53,J61,J84,J92)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0"/>
      <c r="H13" s="1"/>
      <c r="I13" s="40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40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7" t="s">
        <v>59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3" t="s">
        <v>60</v>
      </c>
      <c r="C19" s="43"/>
      <c r="D19" s="43"/>
      <c r="E19" s="43" t="s">
        <v>61</v>
      </c>
      <c r="F19" s="43"/>
      <c r="G19" s="44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5">
        <v>0</v>
      </c>
      <c r="C20" s="1"/>
      <c r="D20" s="1"/>
      <c r="E20" s="46" t="s">
        <v>62</v>
      </c>
      <c r="F20" s="1"/>
      <c r="G20" s="1"/>
      <c r="H20" s="1"/>
      <c r="I20" s="1"/>
      <c r="J20" s="1"/>
      <c r="K20" s="47">
        <f>H36</f>
        <v>0</v>
      </c>
      <c r="L20" s="47">
        <f>L36</f>
        <v>0</v>
      </c>
      <c r="M20" s="12"/>
      <c r="N20" s="2"/>
      <c r="O20" s="2"/>
      <c r="P20" s="2"/>
      <c r="Q20" s="2"/>
      <c r="S20" s="27">
        <f>S35</f>
        <v>0</v>
      </c>
    </row>
    <row r="21">
      <c r="A21" s="9"/>
      <c r="B21" s="45">
        <v>1</v>
      </c>
      <c r="C21" s="1"/>
      <c r="D21" s="1"/>
      <c r="E21" s="46" t="s">
        <v>134</v>
      </c>
      <c r="F21" s="1"/>
      <c r="G21" s="1"/>
      <c r="H21" s="1"/>
      <c r="I21" s="1"/>
      <c r="J21" s="1"/>
      <c r="K21" s="47">
        <f>H54</f>
        <v>0</v>
      </c>
      <c r="L21" s="47">
        <f>L54</f>
        <v>0</v>
      </c>
      <c r="M21" s="12"/>
      <c r="N21" s="2"/>
      <c r="O21" s="2"/>
      <c r="P21" s="2"/>
      <c r="Q21" s="2"/>
      <c r="S21" s="27">
        <f>S53</f>
        <v>0</v>
      </c>
    </row>
    <row r="22">
      <c r="A22" s="9"/>
      <c r="B22" s="45">
        <v>2</v>
      </c>
      <c r="C22" s="1"/>
      <c r="D22" s="1"/>
      <c r="E22" s="46" t="s">
        <v>266</v>
      </c>
      <c r="F22" s="1"/>
      <c r="G22" s="1"/>
      <c r="H22" s="1"/>
      <c r="I22" s="1"/>
      <c r="J22" s="1"/>
      <c r="K22" s="47">
        <f>H62</f>
        <v>0</v>
      </c>
      <c r="L22" s="47">
        <f>L62</f>
        <v>0</v>
      </c>
      <c r="M22" s="12"/>
      <c r="N22" s="2"/>
      <c r="O22" s="2"/>
      <c r="P22" s="2"/>
      <c r="Q22" s="2"/>
      <c r="S22" s="27">
        <f>S61</f>
        <v>0</v>
      </c>
    </row>
    <row r="23">
      <c r="A23" s="9"/>
      <c r="B23" s="45">
        <v>4</v>
      </c>
      <c r="C23" s="1"/>
      <c r="D23" s="1"/>
      <c r="E23" s="46" t="s">
        <v>267</v>
      </c>
      <c r="F23" s="1"/>
      <c r="G23" s="1"/>
      <c r="H23" s="1"/>
      <c r="I23" s="1"/>
      <c r="J23" s="1"/>
      <c r="K23" s="47">
        <f>H85</f>
        <v>0</v>
      </c>
      <c r="L23" s="47">
        <f>L85</f>
        <v>0</v>
      </c>
      <c r="M23" s="12"/>
      <c r="N23" s="2"/>
      <c r="O23" s="2"/>
      <c r="P23" s="2"/>
      <c r="Q23" s="2"/>
      <c r="S23" s="27">
        <f>S84</f>
        <v>0</v>
      </c>
    </row>
    <row r="24">
      <c r="A24" s="9"/>
      <c r="B24" s="45">
        <v>9</v>
      </c>
      <c r="C24" s="1"/>
      <c r="D24" s="1"/>
      <c r="E24" s="46" t="s">
        <v>135</v>
      </c>
      <c r="F24" s="1"/>
      <c r="G24" s="1"/>
      <c r="H24" s="1"/>
      <c r="I24" s="1"/>
      <c r="J24" s="1"/>
      <c r="K24" s="47">
        <f>H93</f>
        <v>0</v>
      </c>
      <c r="L24" s="47">
        <f>L93</f>
        <v>0</v>
      </c>
      <c r="M24" s="12"/>
      <c r="N24" s="2"/>
      <c r="O24" s="2"/>
      <c r="P24" s="2"/>
      <c r="Q24" s="2"/>
      <c r="S24" s="27">
        <f>S92</f>
        <v>0</v>
      </c>
    </row>
    <row r="2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81"/>
      <c r="N25" s="2"/>
      <c r="O25" s="2"/>
      <c r="P25" s="2"/>
      <c r="Q25" s="2"/>
    </row>
    <row r="26" ht="14" customHeight="1">
      <c r="A26" s="4"/>
      <c r="B26" s="37" t="s">
        <v>64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80"/>
      <c r="N27" s="2"/>
      <c r="O27" s="2"/>
      <c r="P27" s="2"/>
      <c r="Q27" s="2"/>
    </row>
    <row r="28" ht="18" customHeight="1">
      <c r="A28" s="9"/>
      <c r="B28" s="43" t="s">
        <v>65</v>
      </c>
      <c r="C28" s="43" t="s">
        <v>60</v>
      </c>
      <c r="D28" s="43" t="s">
        <v>66</v>
      </c>
      <c r="E28" s="43" t="s">
        <v>61</v>
      </c>
      <c r="F28" s="43" t="s">
        <v>67</v>
      </c>
      <c r="G28" s="44" t="s">
        <v>68</v>
      </c>
      <c r="H28" s="22" t="s">
        <v>69</v>
      </c>
      <c r="I28" s="22" t="s">
        <v>70</v>
      </c>
      <c r="J28" s="22" t="s">
        <v>16</v>
      </c>
      <c r="K28" s="44" t="s">
        <v>71</v>
      </c>
      <c r="L28" s="22" t="s">
        <v>17</v>
      </c>
      <c r="M28" s="48"/>
      <c r="N28" s="2"/>
      <c r="O28" s="2"/>
      <c r="P28" s="2"/>
      <c r="Q28" s="2"/>
    </row>
    <row r="29" ht="40" customHeight="1">
      <c r="A29" s="9"/>
      <c r="B29" s="49" t="s">
        <v>72</v>
      </c>
      <c r="C29" s="1"/>
      <c r="D29" s="1"/>
      <c r="E29" s="1"/>
      <c r="F29" s="1"/>
      <c r="G29" s="1"/>
      <c r="H29" s="50"/>
      <c r="I29" s="1"/>
      <c r="J29" s="50"/>
      <c r="K29" s="1"/>
      <c r="L29" s="1"/>
      <c r="M29" s="12"/>
      <c r="N29" s="2"/>
      <c r="O29" s="2"/>
      <c r="P29" s="2"/>
      <c r="Q29" s="2"/>
    </row>
    <row r="30">
      <c r="A30" s="9"/>
      <c r="B30" s="51">
        <v>1</v>
      </c>
      <c r="C30" s="52" t="s">
        <v>136</v>
      </c>
      <c r="D30" s="52" t="s">
        <v>85</v>
      </c>
      <c r="E30" s="52" t="s">
        <v>137</v>
      </c>
      <c r="F30" s="52" t="s">
        <v>3</v>
      </c>
      <c r="G30" s="53" t="s">
        <v>138</v>
      </c>
      <c r="H30" s="54">
        <v>468</v>
      </c>
      <c r="I30" s="25">
        <f>ROUND(0,2)</f>
        <v>0</v>
      </c>
      <c r="J30" s="55">
        <f>ROUND(I30*H30,2)</f>
        <v>0</v>
      </c>
      <c r="K30" s="56">
        <v>0.20999999999999999</v>
      </c>
      <c r="L30" s="57">
        <f>IF(ISNUMBER(K30),ROUND(J30*(K30+1),2),0)</f>
        <v>0</v>
      </c>
      <c r="M30" s="12"/>
      <c r="N30" s="2"/>
      <c r="O30" s="2"/>
      <c r="P30" s="2"/>
      <c r="Q30" s="42">
        <f>IF(ISNUMBER(K30),IF(H30&gt;0,IF(I30&gt;0,J30,0),0),0)</f>
        <v>0</v>
      </c>
      <c r="R30" s="27">
        <f>IF(ISNUMBER(K30)=FALSE,J30,0)</f>
        <v>0</v>
      </c>
    </row>
    <row r="31">
      <c r="A31" s="9"/>
      <c r="B31" s="58" t="s">
        <v>76</v>
      </c>
      <c r="C31" s="1"/>
      <c r="D31" s="1"/>
      <c r="E31" s="59" t="s">
        <v>270</v>
      </c>
      <c r="F31" s="1"/>
      <c r="G31" s="1"/>
      <c r="H31" s="50"/>
      <c r="I31" s="1"/>
      <c r="J31" s="50"/>
      <c r="K31" s="1"/>
      <c r="L31" s="1"/>
      <c r="M31" s="12"/>
      <c r="N31" s="2"/>
      <c r="O31" s="2"/>
      <c r="P31" s="2"/>
      <c r="Q31" s="2"/>
    </row>
    <row r="32">
      <c r="A32" s="9"/>
      <c r="B32" s="58" t="s">
        <v>78</v>
      </c>
      <c r="C32" s="1"/>
      <c r="D32" s="1"/>
      <c r="E32" s="59" t="s">
        <v>608</v>
      </c>
      <c r="F32" s="1"/>
      <c r="G32" s="1"/>
      <c r="H32" s="50"/>
      <c r="I32" s="1"/>
      <c r="J32" s="50"/>
      <c r="K32" s="1"/>
      <c r="L32" s="1"/>
      <c r="M32" s="12"/>
      <c r="N32" s="2"/>
      <c r="O32" s="2"/>
      <c r="P32" s="2"/>
      <c r="Q32" s="2"/>
    </row>
    <row r="33">
      <c r="A33" s="9"/>
      <c r="B33" s="58" t="s">
        <v>80</v>
      </c>
      <c r="C33" s="1"/>
      <c r="D33" s="1"/>
      <c r="E33" s="59" t="s">
        <v>141</v>
      </c>
      <c r="F33" s="1"/>
      <c r="G33" s="1"/>
      <c r="H33" s="50"/>
      <c r="I33" s="1"/>
      <c r="J33" s="50"/>
      <c r="K33" s="1"/>
      <c r="L33" s="1"/>
      <c r="M33" s="12"/>
      <c r="N33" s="2"/>
      <c r="O33" s="2"/>
      <c r="P33" s="2"/>
      <c r="Q33" s="2"/>
    </row>
    <row r="34" thickBot="1">
      <c r="A34" s="9"/>
      <c r="B34" s="60" t="s">
        <v>82</v>
      </c>
      <c r="C34" s="31"/>
      <c r="D34" s="31"/>
      <c r="E34" s="61" t="s">
        <v>83</v>
      </c>
      <c r="F34" s="31"/>
      <c r="G34" s="31"/>
      <c r="H34" s="62"/>
      <c r="I34" s="31"/>
      <c r="J34" s="62"/>
      <c r="K34" s="31"/>
      <c r="L34" s="31"/>
      <c r="M34" s="12"/>
      <c r="N34" s="2"/>
      <c r="O34" s="2"/>
      <c r="P34" s="2"/>
      <c r="Q34" s="2"/>
    </row>
    <row r="35" thickTop="1" thickBot="1" ht="25" customHeight="1">
      <c r="A35" s="9"/>
      <c r="B35" s="1"/>
      <c r="C35" s="67">
        <v>0</v>
      </c>
      <c r="D35" s="1"/>
      <c r="E35" s="67" t="s">
        <v>62</v>
      </c>
      <c r="F35" s="1"/>
      <c r="G35" s="68" t="s">
        <v>120</v>
      </c>
      <c r="H35" s="69">
        <f>0+J30</f>
        <v>0</v>
      </c>
      <c r="I35" s="68" t="s">
        <v>121</v>
      </c>
      <c r="J35" s="70">
        <f>(L35-H35)</f>
        <v>0</v>
      </c>
      <c r="K35" s="68" t="s">
        <v>122</v>
      </c>
      <c r="L35" s="71">
        <f>0+L30</f>
        <v>0</v>
      </c>
      <c r="M35" s="12"/>
      <c r="N35" s="2"/>
      <c r="O35" s="2"/>
      <c r="P35" s="2"/>
      <c r="Q35" s="42">
        <f>0+Q30</f>
        <v>0</v>
      </c>
      <c r="R35" s="27">
        <f>0+R30</f>
        <v>0</v>
      </c>
      <c r="S35" s="72">
        <f>Q35*(1+J35)+R35</f>
        <v>0</v>
      </c>
    </row>
    <row r="36" thickTop="1" thickBot="1" ht="25" customHeight="1">
      <c r="A36" s="9"/>
      <c r="B36" s="73"/>
      <c r="C36" s="73"/>
      <c r="D36" s="73"/>
      <c r="E36" s="73"/>
      <c r="F36" s="73"/>
      <c r="G36" s="74" t="s">
        <v>123</v>
      </c>
      <c r="H36" s="75">
        <f>0+J30</f>
        <v>0</v>
      </c>
      <c r="I36" s="74" t="s">
        <v>124</v>
      </c>
      <c r="J36" s="76">
        <f>0+J35</f>
        <v>0</v>
      </c>
      <c r="K36" s="74" t="s">
        <v>125</v>
      </c>
      <c r="L36" s="77">
        <f>0+L30</f>
        <v>0</v>
      </c>
      <c r="M36" s="12"/>
      <c r="N36" s="2"/>
      <c r="O36" s="2"/>
      <c r="P36" s="2"/>
      <c r="Q36" s="2"/>
    </row>
    <row r="37" ht="40" customHeight="1">
      <c r="A37" s="9"/>
      <c r="B37" s="78" t="s">
        <v>154</v>
      </c>
      <c r="C37" s="1"/>
      <c r="D37" s="1"/>
      <c r="E37" s="1"/>
      <c r="F37" s="1"/>
      <c r="G37" s="1"/>
      <c r="H37" s="50"/>
      <c r="I37" s="1"/>
      <c r="J37" s="50"/>
      <c r="K37" s="1"/>
      <c r="L37" s="1"/>
      <c r="M37" s="12"/>
      <c r="N37" s="2"/>
      <c r="O37" s="2"/>
      <c r="P37" s="2"/>
      <c r="Q37" s="2"/>
    </row>
    <row r="38">
      <c r="A38" s="9"/>
      <c r="B38" s="51">
        <v>2</v>
      </c>
      <c r="C38" s="52" t="s">
        <v>304</v>
      </c>
      <c r="D38" s="52" t="s">
        <v>3</v>
      </c>
      <c r="E38" s="52" t="s">
        <v>305</v>
      </c>
      <c r="F38" s="52" t="s">
        <v>3</v>
      </c>
      <c r="G38" s="53" t="s">
        <v>171</v>
      </c>
      <c r="H38" s="54">
        <v>260</v>
      </c>
      <c r="I38" s="25">
        <f>ROUND(0,2)</f>
        <v>0</v>
      </c>
      <c r="J38" s="55">
        <f>ROUND(I38*H38,2)</f>
        <v>0</v>
      </c>
      <c r="K38" s="56">
        <v>0.20999999999999999</v>
      </c>
      <c r="L38" s="57">
        <f>IF(ISNUMBER(K38),ROUND(J38*(K38+1),2),0)</f>
        <v>0</v>
      </c>
      <c r="M38" s="12"/>
      <c r="N38" s="2"/>
      <c r="O38" s="2"/>
      <c r="P38" s="2"/>
      <c r="Q38" s="42">
        <f>IF(ISNUMBER(K38),IF(H38&gt;0,IF(I38&gt;0,J38,0),0),0)</f>
        <v>0</v>
      </c>
      <c r="R38" s="27">
        <f>IF(ISNUMBER(K38)=FALSE,J38,0)</f>
        <v>0</v>
      </c>
    </row>
    <row r="39">
      <c r="A39" s="9"/>
      <c r="B39" s="58" t="s">
        <v>76</v>
      </c>
      <c r="C39" s="1"/>
      <c r="D39" s="1"/>
      <c r="E39" s="59" t="s">
        <v>203</v>
      </c>
      <c r="F39" s="1"/>
      <c r="G39" s="1"/>
      <c r="H39" s="50"/>
      <c r="I39" s="1"/>
      <c r="J39" s="50"/>
      <c r="K39" s="1"/>
      <c r="L39" s="1"/>
      <c r="M39" s="12"/>
      <c r="N39" s="2"/>
      <c r="O39" s="2"/>
      <c r="P39" s="2"/>
      <c r="Q39" s="2"/>
    </row>
    <row r="40">
      <c r="A40" s="9"/>
      <c r="B40" s="58" t="s">
        <v>78</v>
      </c>
      <c r="C40" s="1"/>
      <c r="D40" s="1"/>
      <c r="E40" s="59" t="s">
        <v>609</v>
      </c>
      <c r="F40" s="1"/>
      <c r="G40" s="1"/>
      <c r="H40" s="50"/>
      <c r="I40" s="1"/>
      <c r="J40" s="50"/>
      <c r="K40" s="1"/>
      <c r="L40" s="1"/>
      <c r="M40" s="12"/>
      <c r="N40" s="2"/>
      <c r="O40" s="2"/>
      <c r="P40" s="2"/>
      <c r="Q40" s="2"/>
    </row>
    <row r="41">
      <c r="A41" s="9"/>
      <c r="B41" s="58" t="s">
        <v>80</v>
      </c>
      <c r="C41" s="1"/>
      <c r="D41" s="1"/>
      <c r="E41" s="59" t="s">
        <v>557</v>
      </c>
      <c r="F41" s="1"/>
      <c r="G41" s="1"/>
      <c r="H41" s="50"/>
      <c r="I41" s="1"/>
      <c r="J41" s="50"/>
      <c r="K41" s="1"/>
      <c r="L41" s="1"/>
      <c r="M41" s="12"/>
      <c r="N41" s="2"/>
      <c r="O41" s="2"/>
      <c r="P41" s="2"/>
      <c r="Q41" s="2"/>
    </row>
    <row r="42" thickBot="1">
      <c r="A42" s="9"/>
      <c r="B42" s="60" t="s">
        <v>82</v>
      </c>
      <c r="C42" s="31"/>
      <c r="D42" s="31"/>
      <c r="E42" s="61" t="s">
        <v>83</v>
      </c>
      <c r="F42" s="31"/>
      <c r="G42" s="31"/>
      <c r="H42" s="62"/>
      <c r="I42" s="31"/>
      <c r="J42" s="62"/>
      <c r="K42" s="31"/>
      <c r="L42" s="31"/>
      <c r="M42" s="12"/>
      <c r="N42" s="2"/>
      <c r="O42" s="2"/>
      <c r="P42" s="2"/>
      <c r="Q42" s="2"/>
    </row>
    <row r="43" thickTop="1">
      <c r="A43" s="9"/>
      <c r="B43" s="51">
        <v>3</v>
      </c>
      <c r="C43" s="52" t="s">
        <v>225</v>
      </c>
      <c r="D43" s="52" t="s">
        <v>85</v>
      </c>
      <c r="E43" s="52" t="s">
        <v>226</v>
      </c>
      <c r="F43" s="52" t="s">
        <v>3</v>
      </c>
      <c r="G43" s="53" t="s">
        <v>171</v>
      </c>
      <c r="H43" s="63">
        <v>260</v>
      </c>
      <c r="I43" s="36">
        <f>ROUND(0,2)</f>
        <v>0</v>
      </c>
      <c r="J43" s="64">
        <f>ROUND(I43*H43,2)</f>
        <v>0</v>
      </c>
      <c r="K43" s="65">
        <v>0.20999999999999999</v>
      </c>
      <c r="L43" s="66">
        <f>IF(ISNUMBER(K43),ROUND(J43*(K43+1),2),0)</f>
        <v>0</v>
      </c>
      <c r="M43" s="12"/>
      <c r="N43" s="2"/>
      <c r="O43" s="2"/>
      <c r="P43" s="2"/>
      <c r="Q43" s="42">
        <f>IF(ISNUMBER(K43),IF(H43&gt;0,IF(I43&gt;0,J43,0),0),0)</f>
        <v>0</v>
      </c>
      <c r="R43" s="27">
        <f>IF(ISNUMBER(K43)=FALSE,J43,0)</f>
        <v>0</v>
      </c>
    </row>
    <row r="44">
      <c r="A44" s="9"/>
      <c r="B44" s="58" t="s">
        <v>76</v>
      </c>
      <c r="C44" s="1"/>
      <c r="D44" s="1"/>
      <c r="E44" s="59" t="s">
        <v>309</v>
      </c>
      <c r="F44" s="1"/>
      <c r="G44" s="1"/>
      <c r="H44" s="50"/>
      <c r="I44" s="1"/>
      <c r="J44" s="50"/>
      <c r="K44" s="1"/>
      <c r="L44" s="1"/>
      <c r="M44" s="12"/>
      <c r="N44" s="2"/>
      <c r="O44" s="2"/>
      <c r="P44" s="2"/>
      <c r="Q44" s="2"/>
    </row>
    <row r="45">
      <c r="A45" s="9"/>
      <c r="B45" s="58" t="s">
        <v>78</v>
      </c>
      <c r="C45" s="1"/>
      <c r="D45" s="1"/>
      <c r="E45" s="59" t="s">
        <v>610</v>
      </c>
      <c r="F45" s="1"/>
      <c r="G45" s="1"/>
      <c r="H45" s="50"/>
      <c r="I45" s="1"/>
      <c r="J45" s="50"/>
      <c r="K45" s="1"/>
      <c r="L45" s="1"/>
      <c r="M45" s="12"/>
      <c r="N45" s="2"/>
      <c r="O45" s="2"/>
      <c r="P45" s="2"/>
      <c r="Q45" s="2"/>
    </row>
    <row r="46">
      <c r="A46" s="9"/>
      <c r="B46" s="58" t="s">
        <v>80</v>
      </c>
      <c r="C46" s="1"/>
      <c r="D46" s="1"/>
      <c r="E46" s="59" t="s">
        <v>559</v>
      </c>
      <c r="F46" s="1"/>
      <c r="G46" s="1"/>
      <c r="H46" s="50"/>
      <c r="I46" s="1"/>
      <c r="J46" s="50"/>
      <c r="K46" s="1"/>
      <c r="L46" s="1"/>
      <c r="M46" s="12"/>
      <c r="N46" s="2"/>
      <c r="O46" s="2"/>
      <c r="P46" s="2"/>
      <c r="Q46" s="2"/>
    </row>
    <row r="47" thickBot="1">
      <c r="A47" s="9"/>
      <c r="B47" s="60" t="s">
        <v>82</v>
      </c>
      <c r="C47" s="31"/>
      <c r="D47" s="31"/>
      <c r="E47" s="61" t="s">
        <v>83</v>
      </c>
      <c r="F47" s="31"/>
      <c r="G47" s="31"/>
      <c r="H47" s="62"/>
      <c r="I47" s="31"/>
      <c r="J47" s="62"/>
      <c r="K47" s="31"/>
      <c r="L47" s="31"/>
      <c r="M47" s="12"/>
      <c r="N47" s="2"/>
      <c r="O47" s="2"/>
      <c r="P47" s="2"/>
      <c r="Q47" s="2"/>
    </row>
    <row r="48" thickTop="1">
      <c r="A48" s="9"/>
      <c r="B48" s="51">
        <v>4</v>
      </c>
      <c r="C48" s="52" t="s">
        <v>241</v>
      </c>
      <c r="D48" s="52" t="s">
        <v>88</v>
      </c>
      <c r="E48" s="52" t="s">
        <v>242</v>
      </c>
      <c r="F48" s="52" t="s">
        <v>3</v>
      </c>
      <c r="G48" s="53" t="s">
        <v>171</v>
      </c>
      <c r="H48" s="63">
        <v>164.83500000000001</v>
      </c>
      <c r="I48" s="36">
        <f>ROUND(0,2)</f>
        <v>0</v>
      </c>
      <c r="J48" s="64">
        <f>ROUND(I48*H48,2)</f>
        <v>0</v>
      </c>
      <c r="K48" s="65">
        <v>0.20999999999999999</v>
      </c>
      <c r="L48" s="66">
        <f>IF(ISNUMBER(K48),ROUND(J48*(K48+1),2),0)</f>
        <v>0</v>
      </c>
      <c r="M48" s="12"/>
      <c r="N48" s="2"/>
      <c r="O48" s="2"/>
      <c r="P48" s="2"/>
      <c r="Q48" s="42">
        <f>IF(ISNUMBER(K48),IF(H48&gt;0,IF(I48&gt;0,J48,0),0),0)</f>
        <v>0</v>
      </c>
      <c r="R48" s="27">
        <f>IF(ISNUMBER(K48)=FALSE,J48,0)</f>
        <v>0</v>
      </c>
    </row>
    <row r="49">
      <c r="A49" s="9"/>
      <c r="B49" s="58" t="s">
        <v>76</v>
      </c>
      <c r="C49" s="1"/>
      <c r="D49" s="1"/>
      <c r="E49" s="59" t="s">
        <v>560</v>
      </c>
      <c r="F49" s="1"/>
      <c r="G49" s="1"/>
      <c r="H49" s="50"/>
      <c r="I49" s="1"/>
      <c r="J49" s="50"/>
      <c r="K49" s="1"/>
      <c r="L49" s="1"/>
      <c r="M49" s="12"/>
      <c r="N49" s="2"/>
      <c r="O49" s="2"/>
      <c r="P49" s="2"/>
      <c r="Q49" s="2"/>
    </row>
    <row r="50">
      <c r="A50" s="9"/>
      <c r="B50" s="58" t="s">
        <v>78</v>
      </c>
      <c r="C50" s="1"/>
      <c r="D50" s="1"/>
      <c r="E50" s="59" t="s">
        <v>611</v>
      </c>
      <c r="F50" s="1"/>
      <c r="G50" s="1"/>
      <c r="H50" s="50"/>
      <c r="I50" s="1"/>
      <c r="J50" s="50"/>
      <c r="K50" s="1"/>
      <c r="L50" s="1"/>
      <c r="M50" s="12"/>
      <c r="N50" s="2"/>
      <c r="O50" s="2"/>
      <c r="P50" s="2"/>
      <c r="Q50" s="2"/>
    </row>
    <row r="51">
      <c r="A51" s="9"/>
      <c r="B51" s="58" t="s">
        <v>80</v>
      </c>
      <c r="C51" s="1"/>
      <c r="D51" s="1"/>
      <c r="E51" s="59" t="s">
        <v>245</v>
      </c>
      <c r="F51" s="1"/>
      <c r="G51" s="1"/>
      <c r="H51" s="50"/>
      <c r="I51" s="1"/>
      <c r="J51" s="50"/>
      <c r="K51" s="1"/>
      <c r="L51" s="1"/>
      <c r="M51" s="12"/>
      <c r="N51" s="2"/>
      <c r="O51" s="2"/>
      <c r="P51" s="2"/>
      <c r="Q51" s="2"/>
    </row>
    <row r="52" thickBot="1">
      <c r="A52" s="9"/>
      <c r="B52" s="60" t="s">
        <v>82</v>
      </c>
      <c r="C52" s="31"/>
      <c r="D52" s="31"/>
      <c r="E52" s="61" t="s">
        <v>83</v>
      </c>
      <c r="F52" s="31"/>
      <c r="G52" s="31"/>
      <c r="H52" s="62"/>
      <c r="I52" s="31"/>
      <c r="J52" s="62"/>
      <c r="K52" s="31"/>
      <c r="L52" s="31"/>
      <c r="M52" s="12"/>
      <c r="N52" s="2"/>
      <c r="O52" s="2"/>
      <c r="P52" s="2"/>
      <c r="Q52" s="2"/>
    </row>
    <row r="53" thickTop="1" thickBot="1" ht="25" customHeight="1">
      <c r="A53" s="9"/>
      <c r="B53" s="1"/>
      <c r="C53" s="67">
        <v>1</v>
      </c>
      <c r="D53" s="1"/>
      <c r="E53" s="67" t="s">
        <v>134</v>
      </c>
      <c r="F53" s="1"/>
      <c r="G53" s="68" t="s">
        <v>120</v>
      </c>
      <c r="H53" s="69">
        <f>J38+J43+J48</f>
        <v>0</v>
      </c>
      <c r="I53" s="68" t="s">
        <v>121</v>
      </c>
      <c r="J53" s="70">
        <f>(L53-H53)</f>
        <v>0</v>
      </c>
      <c r="K53" s="68" t="s">
        <v>122</v>
      </c>
      <c r="L53" s="71">
        <f>L38+L43+L48</f>
        <v>0</v>
      </c>
      <c r="M53" s="12"/>
      <c r="N53" s="2"/>
      <c r="O53" s="2"/>
      <c r="P53" s="2"/>
      <c r="Q53" s="42">
        <f>0+Q38+Q43+Q48</f>
        <v>0</v>
      </c>
      <c r="R53" s="27">
        <f>0+R38+R43+R48</f>
        <v>0</v>
      </c>
      <c r="S53" s="72">
        <f>Q53*(1+J53)+R53</f>
        <v>0</v>
      </c>
    </row>
    <row r="54" thickTop="1" thickBot="1" ht="25" customHeight="1">
      <c r="A54" s="9"/>
      <c r="B54" s="73"/>
      <c r="C54" s="73"/>
      <c r="D54" s="73"/>
      <c r="E54" s="73"/>
      <c r="F54" s="73"/>
      <c r="G54" s="74" t="s">
        <v>123</v>
      </c>
      <c r="H54" s="75">
        <f>J38+J43+J48</f>
        <v>0</v>
      </c>
      <c r="I54" s="74" t="s">
        <v>124</v>
      </c>
      <c r="J54" s="76">
        <f>0+J53</f>
        <v>0</v>
      </c>
      <c r="K54" s="74" t="s">
        <v>125</v>
      </c>
      <c r="L54" s="77">
        <f>L38+L43+L48</f>
        <v>0</v>
      </c>
      <c r="M54" s="12"/>
      <c r="N54" s="2"/>
      <c r="O54" s="2"/>
      <c r="P54" s="2"/>
      <c r="Q54" s="2"/>
    </row>
    <row r="55" ht="40" customHeight="1">
      <c r="A55" s="9"/>
      <c r="B55" s="78" t="s">
        <v>350</v>
      </c>
      <c r="C55" s="1"/>
      <c r="D55" s="1"/>
      <c r="E55" s="1"/>
      <c r="F55" s="1"/>
      <c r="G55" s="1"/>
      <c r="H55" s="50"/>
      <c r="I55" s="1"/>
      <c r="J55" s="50"/>
      <c r="K55" s="1"/>
      <c r="L55" s="1"/>
      <c r="M55" s="12"/>
      <c r="N55" s="2"/>
      <c r="O55" s="2"/>
      <c r="P55" s="2"/>
      <c r="Q55" s="2"/>
    </row>
    <row r="56">
      <c r="A56" s="9"/>
      <c r="B56" s="51">
        <v>5</v>
      </c>
      <c r="C56" s="52" t="s">
        <v>562</v>
      </c>
      <c r="D56" s="52" t="s">
        <v>3</v>
      </c>
      <c r="E56" s="52" t="s">
        <v>563</v>
      </c>
      <c r="F56" s="52" t="s">
        <v>3</v>
      </c>
      <c r="G56" s="53" t="s">
        <v>157</v>
      </c>
      <c r="H56" s="54">
        <v>256.41000000000003</v>
      </c>
      <c r="I56" s="25">
        <f>ROUND(0,2)</f>
        <v>0</v>
      </c>
      <c r="J56" s="55">
        <f>ROUND(I56*H56,2)</f>
        <v>0</v>
      </c>
      <c r="K56" s="56">
        <v>0.20999999999999999</v>
      </c>
      <c r="L56" s="57">
        <f>IF(ISNUMBER(K56),ROUND(J56*(K56+1),2),0)</f>
        <v>0</v>
      </c>
      <c r="M56" s="12"/>
      <c r="N56" s="2"/>
      <c r="O56" s="2"/>
      <c r="P56" s="2"/>
      <c r="Q56" s="42">
        <f>IF(ISNUMBER(K56),IF(H56&gt;0,IF(I56&gt;0,J56,0),0),0)</f>
        <v>0</v>
      </c>
      <c r="R56" s="27">
        <f>IF(ISNUMBER(K56)=FALSE,J56,0)</f>
        <v>0</v>
      </c>
    </row>
    <row r="57">
      <c r="A57" s="9"/>
      <c r="B57" s="58" t="s">
        <v>76</v>
      </c>
      <c r="C57" s="1"/>
      <c r="D57" s="1"/>
      <c r="E57" s="59" t="s">
        <v>564</v>
      </c>
      <c r="F57" s="1"/>
      <c r="G57" s="1"/>
      <c r="H57" s="50"/>
      <c r="I57" s="1"/>
      <c r="J57" s="50"/>
      <c r="K57" s="1"/>
      <c r="L57" s="1"/>
      <c r="M57" s="12"/>
      <c r="N57" s="2"/>
      <c r="O57" s="2"/>
      <c r="P57" s="2"/>
      <c r="Q57" s="2"/>
    </row>
    <row r="58">
      <c r="A58" s="9"/>
      <c r="B58" s="58" t="s">
        <v>78</v>
      </c>
      <c r="C58" s="1"/>
      <c r="D58" s="1"/>
      <c r="E58" s="59" t="s">
        <v>612</v>
      </c>
      <c r="F58" s="1"/>
      <c r="G58" s="1"/>
      <c r="H58" s="50"/>
      <c r="I58" s="1"/>
      <c r="J58" s="50"/>
      <c r="K58" s="1"/>
      <c r="L58" s="1"/>
      <c r="M58" s="12"/>
      <c r="N58" s="2"/>
      <c r="O58" s="2"/>
      <c r="P58" s="2"/>
      <c r="Q58" s="2"/>
    </row>
    <row r="59">
      <c r="A59" s="9"/>
      <c r="B59" s="58" t="s">
        <v>80</v>
      </c>
      <c r="C59" s="1"/>
      <c r="D59" s="1"/>
      <c r="E59" s="59" t="s">
        <v>566</v>
      </c>
      <c r="F59" s="1"/>
      <c r="G59" s="1"/>
      <c r="H59" s="50"/>
      <c r="I59" s="1"/>
      <c r="J59" s="50"/>
      <c r="K59" s="1"/>
      <c r="L59" s="1"/>
      <c r="M59" s="12"/>
      <c r="N59" s="2"/>
      <c r="O59" s="2"/>
      <c r="P59" s="2"/>
      <c r="Q59" s="2"/>
    </row>
    <row r="60" thickBot="1">
      <c r="A60" s="9"/>
      <c r="B60" s="60" t="s">
        <v>82</v>
      </c>
      <c r="C60" s="31"/>
      <c r="D60" s="31"/>
      <c r="E60" s="61" t="s">
        <v>83</v>
      </c>
      <c r="F60" s="31"/>
      <c r="G60" s="31"/>
      <c r="H60" s="62"/>
      <c r="I60" s="31"/>
      <c r="J60" s="62"/>
      <c r="K60" s="31"/>
      <c r="L60" s="31"/>
      <c r="M60" s="12"/>
      <c r="N60" s="2"/>
      <c r="O60" s="2"/>
      <c r="P60" s="2"/>
      <c r="Q60" s="2"/>
    </row>
    <row r="61" thickTop="1" thickBot="1" ht="25" customHeight="1">
      <c r="A61" s="9"/>
      <c r="B61" s="1"/>
      <c r="C61" s="67">
        <v>2</v>
      </c>
      <c r="D61" s="1"/>
      <c r="E61" s="67" t="s">
        <v>266</v>
      </c>
      <c r="F61" s="1"/>
      <c r="G61" s="68" t="s">
        <v>120</v>
      </c>
      <c r="H61" s="69">
        <f>0+J56</f>
        <v>0</v>
      </c>
      <c r="I61" s="68" t="s">
        <v>121</v>
      </c>
      <c r="J61" s="70">
        <f>(L61-H61)</f>
        <v>0</v>
      </c>
      <c r="K61" s="68" t="s">
        <v>122</v>
      </c>
      <c r="L61" s="71">
        <f>0+L56</f>
        <v>0</v>
      </c>
      <c r="M61" s="12"/>
      <c r="N61" s="2"/>
      <c r="O61" s="2"/>
      <c r="P61" s="2"/>
      <c r="Q61" s="42">
        <f>0+Q56</f>
        <v>0</v>
      </c>
      <c r="R61" s="27">
        <f>0+R56</f>
        <v>0</v>
      </c>
      <c r="S61" s="72">
        <f>Q61*(1+J61)+R61</f>
        <v>0</v>
      </c>
    </row>
    <row r="62" thickTop="1" thickBot="1" ht="25" customHeight="1">
      <c r="A62" s="9"/>
      <c r="B62" s="73"/>
      <c r="C62" s="73"/>
      <c r="D62" s="73"/>
      <c r="E62" s="73"/>
      <c r="F62" s="73"/>
      <c r="G62" s="74" t="s">
        <v>123</v>
      </c>
      <c r="H62" s="75">
        <f>0+J56</f>
        <v>0</v>
      </c>
      <c r="I62" s="74" t="s">
        <v>124</v>
      </c>
      <c r="J62" s="76">
        <f>0+J61</f>
        <v>0</v>
      </c>
      <c r="K62" s="74" t="s">
        <v>125</v>
      </c>
      <c r="L62" s="77">
        <f>0+L56</f>
        <v>0</v>
      </c>
      <c r="M62" s="12"/>
      <c r="N62" s="2"/>
      <c r="O62" s="2"/>
      <c r="P62" s="2"/>
      <c r="Q62" s="2"/>
    </row>
    <row r="63" ht="40" customHeight="1">
      <c r="A63" s="9"/>
      <c r="B63" s="78" t="s">
        <v>370</v>
      </c>
      <c r="C63" s="1"/>
      <c r="D63" s="1"/>
      <c r="E63" s="1"/>
      <c r="F63" s="1"/>
      <c r="G63" s="1"/>
      <c r="H63" s="50"/>
      <c r="I63" s="1"/>
      <c r="J63" s="50"/>
      <c r="K63" s="1"/>
      <c r="L63" s="1"/>
      <c r="M63" s="12"/>
      <c r="N63" s="2"/>
      <c r="O63" s="2"/>
      <c r="P63" s="2"/>
      <c r="Q63" s="2"/>
    </row>
    <row r="64">
      <c r="A64" s="9"/>
      <c r="B64" s="51">
        <v>6</v>
      </c>
      <c r="C64" s="52" t="s">
        <v>567</v>
      </c>
      <c r="D64" s="52" t="s">
        <v>3</v>
      </c>
      <c r="E64" s="52" t="s">
        <v>568</v>
      </c>
      <c r="F64" s="52" t="s">
        <v>3</v>
      </c>
      <c r="G64" s="53" t="s">
        <v>171</v>
      </c>
      <c r="H64" s="54">
        <v>8.8379999999999992</v>
      </c>
      <c r="I64" s="25">
        <f>ROUND(0,2)</f>
        <v>0</v>
      </c>
      <c r="J64" s="55">
        <f>ROUND(I64*H64,2)</f>
        <v>0</v>
      </c>
      <c r="K64" s="56">
        <v>0.20999999999999999</v>
      </c>
      <c r="L64" s="57">
        <f>IF(ISNUMBER(K64),ROUND(J64*(K64+1),2),0)</f>
        <v>0</v>
      </c>
      <c r="M64" s="12"/>
      <c r="N64" s="2"/>
      <c r="O64" s="2"/>
      <c r="P64" s="2"/>
      <c r="Q64" s="42">
        <f>IF(ISNUMBER(K64),IF(H64&gt;0,IF(I64&gt;0,J64,0),0),0)</f>
        <v>0</v>
      </c>
      <c r="R64" s="27">
        <f>IF(ISNUMBER(K64)=FALSE,J64,0)</f>
        <v>0</v>
      </c>
    </row>
    <row r="65">
      <c r="A65" s="9"/>
      <c r="B65" s="58" t="s">
        <v>76</v>
      </c>
      <c r="C65" s="1"/>
      <c r="D65" s="1"/>
      <c r="E65" s="59" t="s">
        <v>569</v>
      </c>
      <c r="F65" s="1"/>
      <c r="G65" s="1"/>
      <c r="H65" s="50"/>
      <c r="I65" s="1"/>
      <c r="J65" s="50"/>
      <c r="K65" s="1"/>
      <c r="L65" s="1"/>
      <c r="M65" s="12"/>
      <c r="N65" s="2"/>
      <c r="O65" s="2"/>
      <c r="P65" s="2"/>
      <c r="Q65" s="2"/>
    </row>
    <row r="66">
      <c r="A66" s="9"/>
      <c r="B66" s="58" t="s">
        <v>78</v>
      </c>
      <c r="C66" s="1"/>
      <c r="D66" s="1"/>
      <c r="E66" s="59" t="s">
        <v>613</v>
      </c>
      <c r="F66" s="1"/>
      <c r="G66" s="1"/>
      <c r="H66" s="50"/>
      <c r="I66" s="1"/>
      <c r="J66" s="50"/>
      <c r="K66" s="1"/>
      <c r="L66" s="1"/>
      <c r="M66" s="12"/>
      <c r="N66" s="2"/>
      <c r="O66" s="2"/>
      <c r="P66" s="2"/>
      <c r="Q66" s="2"/>
    </row>
    <row r="67">
      <c r="A67" s="9"/>
      <c r="B67" s="58" t="s">
        <v>80</v>
      </c>
      <c r="C67" s="1"/>
      <c r="D67" s="1"/>
      <c r="E67" s="59" t="s">
        <v>571</v>
      </c>
      <c r="F67" s="1"/>
      <c r="G67" s="1"/>
      <c r="H67" s="50"/>
      <c r="I67" s="1"/>
      <c r="J67" s="50"/>
      <c r="K67" s="1"/>
      <c r="L67" s="1"/>
      <c r="M67" s="12"/>
      <c r="N67" s="2"/>
      <c r="O67" s="2"/>
      <c r="P67" s="2"/>
      <c r="Q67" s="2"/>
    </row>
    <row r="68" thickBot="1">
      <c r="A68" s="9"/>
      <c r="B68" s="60" t="s">
        <v>82</v>
      </c>
      <c r="C68" s="31"/>
      <c r="D68" s="31"/>
      <c r="E68" s="61" t="s">
        <v>83</v>
      </c>
      <c r="F68" s="31"/>
      <c r="G68" s="31"/>
      <c r="H68" s="62"/>
      <c r="I68" s="31"/>
      <c r="J68" s="62"/>
      <c r="K68" s="31"/>
      <c r="L68" s="31"/>
      <c r="M68" s="12"/>
      <c r="N68" s="2"/>
      <c r="O68" s="2"/>
      <c r="P68" s="2"/>
      <c r="Q68" s="2"/>
    </row>
    <row r="69" thickTop="1">
      <c r="A69" s="9"/>
      <c r="B69" s="51">
        <v>7</v>
      </c>
      <c r="C69" s="52" t="s">
        <v>371</v>
      </c>
      <c r="D69" s="52" t="s">
        <v>85</v>
      </c>
      <c r="E69" s="52" t="s">
        <v>372</v>
      </c>
      <c r="F69" s="52" t="s">
        <v>3</v>
      </c>
      <c r="G69" s="53" t="s">
        <v>171</v>
      </c>
      <c r="H69" s="63">
        <v>27.472999999999999</v>
      </c>
      <c r="I69" s="36">
        <f>ROUND(0,2)</f>
        <v>0</v>
      </c>
      <c r="J69" s="64">
        <f>ROUND(I69*H69,2)</f>
        <v>0</v>
      </c>
      <c r="K69" s="65">
        <v>0.20999999999999999</v>
      </c>
      <c r="L69" s="66">
        <f>IF(ISNUMBER(K69),ROUND(J69*(K69+1),2),0)</f>
        <v>0</v>
      </c>
      <c r="M69" s="12"/>
      <c r="N69" s="2"/>
      <c r="O69" s="2"/>
      <c r="P69" s="2"/>
      <c r="Q69" s="42">
        <f>IF(ISNUMBER(K69),IF(H69&gt;0,IF(I69&gt;0,J69,0),0),0)</f>
        <v>0</v>
      </c>
      <c r="R69" s="27">
        <f>IF(ISNUMBER(K69)=FALSE,J69,0)</f>
        <v>0</v>
      </c>
    </row>
    <row r="70">
      <c r="A70" s="9"/>
      <c r="B70" s="58" t="s">
        <v>76</v>
      </c>
      <c r="C70" s="1"/>
      <c r="D70" s="1"/>
      <c r="E70" s="59" t="s">
        <v>572</v>
      </c>
      <c r="F70" s="1"/>
      <c r="G70" s="1"/>
      <c r="H70" s="50"/>
      <c r="I70" s="1"/>
      <c r="J70" s="50"/>
      <c r="K70" s="1"/>
      <c r="L70" s="1"/>
      <c r="M70" s="12"/>
      <c r="N70" s="2"/>
      <c r="O70" s="2"/>
      <c r="P70" s="2"/>
      <c r="Q70" s="2"/>
    </row>
    <row r="71">
      <c r="A71" s="9"/>
      <c r="B71" s="58" t="s">
        <v>78</v>
      </c>
      <c r="C71" s="1"/>
      <c r="D71" s="1"/>
      <c r="E71" s="59" t="s">
        <v>614</v>
      </c>
      <c r="F71" s="1"/>
      <c r="G71" s="1"/>
      <c r="H71" s="50"/>
      <c r="I71" s="1"/>
      <c r="J71" s="50"/>
      <c r="K71" s="1"/>
      <c r="L71" s="1"/>
      <c r="M71" s="12"/>
      <c r="N71" s="2"/>
      <c r="O71" s="2"/>
      <c r="P71" s="2"/>
      <c r="Q71" s="2"/>
    </row>
    <row r="72">
      <c r="A72" s="9"/>
      <c r="B72" s="58" t="s">
        <v>80</v>
      </c>
      <c r="C72" s="1"/>
      <c r="D72" s="1"/>
      <c r="E72" s="59" t="s">
        <v>360</v>
      </c>
      <c r="F72" s="1"/>
      <c r="G72" s="1"/>
      <c r="H72" s="50"/>
      <c r="I72" s="1"/>
      <c r="J72" s="50"/>
      <c r="K72" s="1"/>
      <c r="L72" s="1"/>
      <c r="M72" s="12"/>
      <c r="N72" s="2"/>
      <c r="O72" s="2"/>
      <c r="P72" s="2"/>
      <c r="Q72" s="2"/>
    </row>
    <row r="73" thickBot="1">
      <c r="A73" s="9"/>
      <c r="B73" s="60" t="s">
        <v>82</v>
      </c>
      <c r="C73" s="31"/>
      <c r="D73" s="31"/>
      <c r="E73" s="61" t="s">
        <v>83</v>
      </c>
      <c r="F73" s="31"/>
      <c r="G73" s="31"/>
      <c r="H73" s="62"/>
      <c r="I73" s="31"/>
      <c r="J73" s="62"/>
      <c r="K73" s="31"/>
      <c r="L73" s="31"/>
      <c r="M73" s="12"/>
      <c r="N73" s="2"/>
      <c r="O73" s="2"/>
      <c r="P73" s="2"/>
      <c r="Q73" s="2"/>
    </row>
    <row r="74" thickTop="1">
      <c r="A74" s="9"/>
      <c r="B74" s="51">
        <v>8</v>
      </c>
      <c r="C74" s="52" t="s">
        <v>371</v>
      </c>
      <c r="D74" s="52" t="s">
        <v>88</v>
      </c>
      <c r="E74" s="52" t="s">
        <v>372</v>
      </c>
      <c r="F74" s="52" t="s">
        <v>3</v>
      </c>
      <c r="G74" s="53" t="s">
        <v>171</v>
      </c>
      <c r="H74" s="63">
        <v>10.989000000000001</v>
      </c>
      <c r="I74" s="36">
        <f>ROUND(0,2)</f>
        <v>0</v>
      </c>
      <c r="J74" s="64">
        <f>ROUND(I74*H74,2)</f>
        <v>0</v>
      </c>
      <c r="K74" s="65">
        <v>0.20999999999999999</v>
      </c>
      <c r="L74" s="66">
        <f>IF(ISNUMBER(K74),ROUND(J74*(K74+1),2),0)</f>
        <v>0</v>
      </c>
      <c r="M74" s="12"/>
      <c r="N74" s="2"/>
      <c r="O74" s="2"/>
      <c r="P74" s="2"/>
      <c r="Q74" s="42">
        <f>IF(ISNUMBER(K74),IF(H74&gt;0,IF(I74&gt;0,J74,0),0),0)</f>
        <v>0</v>
      </c>
      <c r="R74" s="27">
        <f>IF(ISNUMBER(K74)=FALSE,J74,0)</f>
        <v>0</v>
      </c>
    </row>
    <row r="75">
      <c r="A75" s="9"/>
      <c r="B75" s="58" t="s">
        <v>76</v>
      </c>
      <c r="C75" s="1"/>
      <c r="D75" s="1"/>
      <c r="E75" s="59" t="s">
        <v>574</v>
      </c>
      <c r="F75" s="1"/>
      <c r="G75" s="1"/>
      <c r="H75" s="50"/>
      <c r="I75" s="1"/>
      <c r="J75" s="50"/>
      <c r="K75" s="1"/>
      <c r="L75" s="1"/>
      <c r="M75" s="12"/>
      <c r="N75" s="2"/>
      <c r="O75" s="2"/>
      <c r="P75" s="2"/>
      <c r="Q75" s="2"/>
    </row>
    <row r="76">
      <c r="A76" s="9"/>
      <c r="B76" s="58" t="s">
        <v>78</v>
      </c>
      <c r="C76" s="1"/>
      <c r="D76" s="1"/>
      <c r="E76" s="59" t="s">
        <v>615</v>
      </c>
      <c r="F76" s="1"/>
      <c r="G76" s="1"/>
      <c r="H76" s="50"/>
      <c r="I76" s="1"/>
      <c r="J76" s="50"/>
      <c r="K76" s="1"/>
      <c r="L76" s="1"/>
      <c r="M76" s="12"/>
      <c r="N76" s="2"/>
      <c r="O76" s="2"/>
      <c r="P76" s="2"/>
      <c r="Q76" s="2"/>
    </row>
    <row r="77">
      <c r="A77" s="9"/>
      <c r="B77" s="58" t="s">
        <v>80</v>
      </c>
      <c r="C77" s="1"/>
      <c r="D77" s="1"/>
      <c r="E77" s="59" t="s">
        <v>360</v>
      </c>
      <c r="F77" s="1"/>
      <c r="G77" s="1"/>
      <c r="H77" s="50"/>
      <c r="I77" s="1"/>
      <c r="J77" s="50"/>
      <c r="K77" s="1"/>
      <c r="L77" s="1"/>
      <c r="M77" s="12"/>
      <c r="N77" s="2"/>
      <c r="O77" s="2"/>
      <c r="P77" s="2"/>
      <c r="Q77" s="2"/>
    </row>
    <row r="78" thickBot="1">
      <c r="A78" s="9"/>
      <c r="B78" s="60" t="s">
        <v>82</v>
      </c>
      <c r="C78" s="31"/>
      <c r="D78" s="31"/>
      <c r="E78" s="61" t="s">
        <v>83</v>
      </c>
      <c r="F78" s="31"/>
      <c r="G78" s="31"/>
      <c r="H78" s="62"/>
      <c r="I78" s="31"/>
      <c r="J78" s="62"/>
      <c r="K78" s="31"/>
      <c r="L78" s="31"/>
      <c r="M78" s="12"/>
      <c r="N78" s="2"/>
      <c r="O78" s="2"/>
      <c r="P78" s="2"/>
      <c r="Q78" s="2"/>
    </row>
    <row r="79" thickTop="1">
      <c r="A79" s="9"/>
      <c r="B79" s="51">
        <v>9</v>
      </c>
      <c r="C79" s="52" t="s">
        <v>576</v>
      </c>
      <c r="D79" s="52" t="s">
        <v>3</v>
      </c>
      <c r="E79" s="52" t="s">
        <v>577</v>
      </c>
      <c r="F79" s="52" t="s">
        <v>3</v>
      </c>
      <c r="G79" s="53" t="s">
        <v>171</v>
      </c>
      <c r="H79" s="63">
        <v>11.784000000000001</v>
      </c>
      <c r="I79" s="36">
        <f>ROUND(0,2)</f>
        <v>0</v>
      </c>
      <c r="J79" s="64">
        <f>ROUND(I79*H79,2)</f>
        <v>0</v>
      </c>
      <c r="K79" s="65">
        <v>0.20999999999999999</v>
      </c>
      <c r="L79" s="66">
        <f>IF(ISNUMBER(K79),ROUND(J79*(K79+1),2),0)</f>
        <v>0</v>
      </c>
      <c r="M79" s="12"/>
      <c r="N79" s="2"/>
      <c r="O79" s="2"/>
      <c r="P79" s="2"/>
      <c r="Q79" s="42">
        <f>IF(ISNUMBER(K79),IF(H79&gt;0,IF(I79&gt;0,J79,0),0),0)</f>
        <v>0</v>
      </c>
      <c r="R79" s="27">
        <f>IF(ISNUMBER(K79)=FALSE,J79,0)</f>
        <v>0</v>
      </c>
    </row>
    <row r="80">
      <c r="A80" s="9"/>
      <c r="B80" s="58" t="s">
        <v>76</v>
      </c>
      <c r="C80" s="1"/>
      <c r="D80" s="1"/>
      <c r="E80" s="59" t="s">
        <v>578</v>
      </c>
      <c r="F80" s="1"/>
      <c r="G80" s="1"/>
      <c r="H80" s="50"/>
      <c r="I80" s="1"/>
      <c r="J80" s="50"/>
      <c r="K80" s="1"/>
      <c r="L80" s="1"/>
      <c r="M80" s="12"/>
      <c r="N80" s="2"/>
      <c r="O80" s="2"/>
      <c r="P80" s="2"/>
      <c r="Q80" s="2"/>
    </row>
    <row r="81">
      <c r="A81" s="9"/>
      <c r="B81" s="58" t="s">
        <v>78</v>
      </c>
      <c r="C81" s="1"/>
      <c r="D81" s="1"/>
      <c r="E81" s="59" t="s">
        <v>616</v>
      </c>
      <c r="F81" s="1"/>
      <c r="G81" s="1"/>
      <c r="H81" s="50"/>
      <c r="I81" s="1"/>
      <c r="J81" s="50"/>
      <c r="K81" s="1"/>
      <c r="L81" s="1"/>
      <c r="M81" s="12"/>
      <c r="N81" s="2"/>
      <c r="O81" s="2"/>
      <c r="P81" s="2"/>
      <c r="Q81" s="2"/>
    </row>
    <row r="82">
      <c r="A82" s="9"/>
      <c r="B82" s="58" t="s">
        <v>80</v>
      </c>
      <c r="C82" s="1"/>
      <c r="D82" s="1"/>
      <c r="E82" s="59" t="s">
        <v>580</v>
      </c>
      <c r="F82" s="1"/>
      <c r="G82" s="1"/>
      <c r="H82" s="50"/>
      <c r="I82" s="1"/>
      <c r="J82" s="50"/>
      <c r="K82" s="1"/>
      <c r="L82" s="1"/>
      <c r="M82" s="12"/>
      <c r="N82" s="2"/>
      <c r="O82" s="2"/>
      <c r="P82" s="2"/>
      <c r="Q82" s="2"/>
    </row>
    <row r="83" thickBot="1">
      <c r="A83" s="9"/>
      <c r="B83" s="60" t="s">
        <v>82</v>
      </c>
      <c r="C83" s="31"/>
      <c r="D83" s="31"/>
      <c r="E83" s="61" t="s">
        <v>83</v>
      </c>
      <c r="F83" s="31"/>
      <c r="G83" s="31"/>
      <c r="H83" s="62"/>
      <c r="I83" s="31"/>
      <c r="J83" s="62"/>
      <c r="K83" s="31"/>
      <c r="L83" s="31"/>
      <c r="M83" s="12"/>
      <c r="N83" s="2"/>
      <c r="O83" s="2"/>
      <c r="P83" s="2"/>
      <c r="Q83" s="2"/>
    </row>
    <row r="84" thickTop="1" thickBot="1" ht="25" customHeight="1">
      <c r="A84" s="9"/>
      <c r="B84" s="1"/>
      <c r="C84" s="67">
        <v>4</v>
      </c>
      <c r="D84" s="1"/>
      <c r="E84" s="67" t="s">
        <v>267</v>
      </c>
      <c r="F84" s="1"/>
      <c r="G84" s="68" t="s">
        <v>120</v>
      </c>
      <c r="H84" s="69">
        <f>J64+J69+J74+J79</f>
        <v>0</v>
      </c>
      <c r="I84" s="68" t="s">
        <v>121</v>
      </c>
      <c r="J84" s="70">
        <f>(L84-H84)</f>
        <v>0</v>
      </c>
      <c r="K84" s="68" t="s">
        <v>122</v>
      </c>
      <c r="L84" s="71">
        <f>L64+L69+L74+L79</f>
        <v>0</v>
      </c>
      <c r="M84" s="12"/>
      <c r="N84" s="2"/>
      <c r="O84" s="2"/>
      <c r="P84" s="2"/>
      <c r="Q84" s="42">
        <f>0+Q64+Q69+Q74+Q79</f>
        <v>0</v>
      </c>
      <c r="R84" s="27">
        <f>0+R64+R69+R74+R79</f>
        <v>0</v>
      </c>
      <c r="S84" s="72">
        <f>Q84*(1+J84)+R84</f>
        <v>0</v>
      </c>
    </row>
    <row r="85" thickTop="1" thickBot="1" ht="25" customHeight="1">
      <c r="A85" s="9"/>
      <c r="B85" s="73"/>
      <c r="C85" s="73"/>
      <c r="D85" s="73"/>
      <c r="E85" s="73"/>
      <c r="F85" s="73"/>
      <c r="G85" s="74" t="s">
        <v>123</v>
      </c>
      <c r="H85" s="75">
        <f>J64+J69+J74+J79</f>
        <v>0</v>
      </c>
      <c r="I85" s="74" t="s">
        <v>124</v>
      </c>
      <c r="J85" s="76">
        <f>0+J84</f>
        <v>0</v>
      </c>
      <c r="K85" s="74" t="s">
        <v>125</v>
      </c>
      <c r="L85" s="77">
        <f>L64+L69+L74+L79</f>
        <v>0</v>
      </c>
      <c r="M85" s="12"/>
      <c r="N85" s="2"/>
      <c r="O85" s="2"/>
      <c r="P85" s="2"/>
      <c r="Q85" s="2"/>
    </row>
    <row r="86" ht="40" customHeight="1">
      <c r="A86" s="9"/>
      <c r="B86" s="78" t="s">
        <v>246</v>
      </c>
      <c r="C86" s="1"/>
      <c r="D86" s="1"/>
      <c r="E86" s="1"/>
      <c r="F86" s="1"/>
      <c r="G86" s="1"/>
      <c r="H86" s="50"/>
      <c r="I86" s="1"/>
      <c r="J86" s="50"/>
      <c r="K86" s="1"/>
      <c r="L86" s="1"/>
      <c r="M86" s="12"/>
      <c r="N86" s="2"/>
      <c r="O86" s="2"/>
      <c r="P86" s="2"/>
      <c r="Q86" s="2"/>
    </row>
    <row r="87">
      <c r="A87" s="9"/>
      <c r="B87" s="51">
        <v>10</v>
      </c>
      <c r="C87" s="52" t="s">
        <v>617</v>
      </c>
      <c r="D87" s="52" t="s">
        <v>3</v>
      </c>
      <c r="E87" s="52" t="s">
        <v>618</v>
      </c>
      <c r="F87" s="52" t="s">
        <v>3</v>
      </c>
      <c r="G87" s="53" t="s">
        <v>185</v>
      </c>
      <c r="H87" s="54">
        <v>36.630000000000003</v>
      </c>
      <c r="I87" s="25">
        <f>ROUND(0,2)</f>
        <v>0</v>
      </c>
      <c r="J87" s="55">
        <f>ROUND(I87*H87,2)</f>
        <v>0</v>
      </c>
      <c r="K87" s="56">
        <v>0.20999999999999999</v>
      </c>
      <c r="L87" s="57">
        <f>IF(ISNUMBER(K87),ROUND(J87*(K87+1),2),0)</f>
        <v>0</v>
      </c>
      <c r="M87" s="12"/>
      <c r="N87" s="2"/>
      <c r="O87" s="2"/>
      <c r="P87" s="2"/>
      <c r="Q87" s="42">
        <f>IF(ISNUMBER(K87),IF(H87&gt;0,IF(I87&gt;0,J87,0),0),0)</f>
        <v>0</v>
      </c>
      <c r="R87" s="27">
        <f>IF(ISNUMBER(K87)=FALSE,J87,0)</f>
        <v>0</v>
      </c>
    </row>
    <row r="88">
      <c r="A88" s="9"/>
      <c r="B88" s="58" t="s">
        <v>76</v>
      </c>
      <c r="C88" s="1"/>
      <c r="D88" s="1"/>
      <c r="E88" s="59" t="s">
        <v>619</v>
      </c>
      <c r="F88" s="1"/>
      <c r="G88" s="1"/>
      <c r="H88" s="50"/>
      <c r="I88" s="1"/>
      <c r="J88" s="50"/>
      <c r="K88" s="1"/>
      <c r="L88" s="1"/>
      <c r="M88" s="12"/>
      <c r="N88" s="2"/>
      <c r="O88" s="2"/>
      <c r="P88" s="2"/>
      <c r="Q88" s="2"/>
    </row>
    <row r="89">
      <c r="A89" s="9"/>
      <c r="B89" s="58" t="s">
        <v>78</v>
      </c>
      <c r="C89" s="1"/>
      <c r="D89" s="1"/>
      <c r="E89" s="59" t="s">
        <v>620</v>
      </c>
      <c r="F89" s="1"/>
      <c r="G89" s="1"/>
      <c r="H89" s="50"/>
      <c r="I89" s="1"/>
      <c r="J89" s="50"/>
      <c r="K89" s="1"/>
      <c r="L89" s="1"/>
      <c r="M89" s="12"/>
      <c r="N89" s="2"/>
      <c r="O89" s="2"/>
      <c r="P89" s="2"/>
      <c r="Q89" s="2"/>
    </row>
    <row r="90">
      <c r="A90" s="9"/>
      <c r="B90" s="58" t="s">
        <v>80</v>
      </c>
      <c r="C90" s="1"/>
      <c r="D90" s="1"/>
      <c r="E90" s="59" t="s">
        <v>585</v>
      </c>
      <c r="F90" s="1"/>
      <c r="G90" s="1"/>
      <c r="H90" s="50"/>
      <c r="I90" s="1"/>
      <c r="J90" s="50"/>
      <c r="K90" s="1"/>
      <c r="L90" s="1"/>
      <c r="M90" s="12"/>
      <c r="N90" s="2"/>
      <c r="O90" s="2"/>
      <c r="P90" s="2"/>
      <c r="Q90" s="2"/>
    </row>
    <row r="91" thickBot="1">
      <c r="A91" s="9"/>
      <c r="B91" s="60" t="s">
        <v>82</v>
      </c>
      <c r="C91" s="31"/>
      <c r="D91" s="31"/>
      <c r="E91" s="61" t="s">
        <v>83</v>
      </c>
      <c r="F91" s="31"/>
      <c r="G91" s="31"/>
      <c r="H91" s="62"/>
      <c r="I91" s="31"/>
      <c r="J91" s="62"/>
      <c r="K91" s="31"/>
      <c r="L91" s="31"/>
      <c r="M91" s="12"/>
      <c r="N91" s="2"/>
      <c r="O91" s="2"/>
      <c r="P91" s="2"/>
      <c r="Q91" s="2"/>
    </row>
    <row r="92" thickTop="1" thickBot="1" ht="25" customHeight="1">
      <c r="A92" s="9"/>
      <c r="B92" s="1"/>
      <c r="C92" s="67">
        <v>9</v>
      </c>
      <c r="D92" s="1"/>
      <c r="E92" s="67" t="s">
        <v>135</v>
      </c>
      <c r="F92" s="1"/>
      <c r="G92" s="68" t="s">
        <v>120</v>
      </c>
      <c r="H92" s="69">
        <f>0+J87</f>
        <v>0</v>
      </c>
      <c r="I92" s="68" t="s">
        <v>121</v>
      </c>
      <c r="J92" s="70">
        <f>(L92-H92)</f>
        <v>0</v>
      </c>
      <c r="K92" s="68" t="s">
        <v>122</v>
      </c>
      <c r="L92" s="71">
        <f>0+L87</f>
        <v>0</v>
      </c>
      <c r="M92" s="12"/>
      <c r="N92" s="2"/>
      <c r="O92" s="2"/>
      <c r="P92" s="2"/>
      <c r="Q92" s="42">
        <f>0+Q87</f>
        <v>0</v>
      </c>
      <c r="R92" s="27">
        <f>0+R87</f>
        <v>0</v>
      </c>
      <c r="S92" s="72">
        <f>Q92*(1+J92)+R92</f>
        <v>0</v>
      </c>
    </row>
    <row r="93" thickTop="1" thickBot="1" ht="25" customHeight="1">
      <c r="A93" s="9"/>
      <c r="B93" s="73"/>
      <c r="C93" s="73"/>
      <c r="D93" s="73"/>
      <c r="E93" s="73"/>
      <c r="F93" s="73"/>
      <c r="G93" s="74" t="s">
        <v>123</v>
      </c>
      <c r="H93" s="75">
        <f>0+J87</f>
        <v>0</v>
      </c>
      <c r="I93" s="74" t="s">
        <v>124</v>
      </c>
      <c r="J93" s="76">
        <f>0+J92</f>
        <v>0</v>
      </c>
      <c r="K93" s="74" t="s">
        <v>125</v>
      </c>
      <c r="L93" s="77">
        <f>0+L87</f>
        <v>0</v>
      </c>
      <c r="M93" s="12"/>
      <c r="N93" s="2"/>
      <c r="O93" s="2"/>
      <c r="P93" s="2"/>
      <c r="Q93" s="2"/>
    </row>
    <row r="94">
      <c r="A94" s="13"/>
      <c r="B94" s="4"/>
      <c r="C94" s="4"/>
      <c r="D94" s="4"/>
      <c r="E94" s="4"/>
      <c r="F94" s="4"/>
      <c r="G94" s="4"/>
      <c r="H94" s="79"/>
      <c r="I94" s="4"/>
      <c r="J94" s="79"/>
      <c r="K94" s="4"/>
      <c r="L94" s="4"/>
      <c r="M94" s="14"/>
      <c r="N94" s="2"/>
      <c r="O94" s="2"/>
      <c r="P94" s="2"/>
      <c r="Q94" s="2"/>
    </row>
    <row r="9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2"/>
      <c r="O95" s="2"/>
      <c r="P95" s="2"/>
      <c r="Q95" s="2"/>
    </row>
  </sheetData>
  <mergeCells count="63">
    <mergeCell ref="B37:L37"/>
    <mergeCell ref="B39:D39"/>
    <mergeCell ref="B40:D40"/>
    <mergeCell ref="B41:D41"/>
    <mergeCell ref="B42:D42"/>
    <mergeCell ref="B44:D44"/>
    <mergeCell ref="B45:D45"/>
    <mergeCell ref="B46:D46"/>
    <mergeCell ref="B47:D47"/>
    <mergeCell ref="B49:D49"/>
    <mergeCell ref="B50:D50"/>
    <mergeCell ref="B51:D51"/>
    <mergeCell ref="B52:D52"/>
    <mergeCell ref="B55:L55"/>
    <mergeCell ref="B57:D57"/>
    <mergeCell ref="B58:D58"/>
    <mergeCell ref="B59:D59"/>
    <mergeCell ref="B60:D60"/>
    <mergeCell ref="B65:D65"/>
    <mergeCell ref="B66:D66"/>
    <mergeCell ref="B67:D67"/>
    <mergeCell ref="B68:D68"/>
    <mergeCell ref="B70:D70"/>
    <mergeCell ref="B71:D71"/>
    <mergeCell ref="B72:D72"/>
    <mergeCell ref="B73:D73"/>
    <mergeCell ref="B75:D75"/>
    <mergeCell ref="B76:D76"/>
    <mergeCell ref="B77:D77"/>
    <mergeCell ref="B78:D78"/>
    <mergeCell ref="B80:D80"/>
    <mergeCell ref="B81:D81"/>
    <mergeCell ref="B82:D82"/>
    <mergeCell ref="B83:D83"/>
    <mergeCell ref="B63:L63"/>
    <mergeCell ref="B88:D88"/>
    <mergeCell ref="B89:D89"/>
    <mergeCell ref="B90:D90"/>
    <mergeCell ref="B91:D91"/>
    <mergeCell ref="B86:L86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6:C27"/>
    <mergeCell ref="B29:L29"/>
    <mergeCell ref="B31:D31"/>
    <mergeCell ref="B32:D32"/>
    <mergeCell ref="B33:D33"/>
    <mergeCell ref="B34:D34"/>
    <mergeCell ref="B23:D23"/>
    <mergeCell ref="B24:D24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Kesl Tomáš</cp:lastModifiedBy>
  <dcterms:modified xsi:type="dcterms:W3CDTF">2024-04-22T11:29:03Z</dcterms:modified>
</cp:coreProperties>
</file>